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2" tabRatio="597" activeTab="1"/>
  </bookViews>
  <sheets>
    <sheet name="Прил 13" sheetId="1" r:id="rId1"/>
    <sheet name="Прил 12" sheetId="2" r:id="rId2"/>
    <sheet name="Прил 9" sheetId="3" r:id="rId3"/>
    <sheet name="Прил 8" sheetId="4" r:id="rId4"/>
    <sheet name="Прил 7.2" sheetId="5" r:id="rId5"/>
    <sheet name="Прил 7.1" sheetId="6" r:id="rId6"/>
  </sheets>
  <definedNames/>
  <calcPr fullCalcOnLoad="1"/>
</workbook>
</file>

<file path=xl/sharedStrings.xml><?xml version="1.0" encoding="utf-8"?>
<sst xmlns="http://schemas.openxmlformats.org/spreadsheetml/2006/main" count="402" uniqueCount="240">
  <si>
    <t>1</t>
  </si>
  <si>
    <t>2</t>
  </si>
  <si>
    <t>20</t>
  </si>
  <si>
    <t>№№</t>
  </si>
  <si>
    <t>Наименование объекта</t>
  </si>
  <si>
    <t>ВСЕГО,</t>
  </si>
  <si>
    <t>1.1.</t>
  </si>
  <si>
    <t>1.2.</t>
  </si>
  <si>
    <t>1.3.</t>
  </si>
  <si>
    <t>1.4.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</si>
  <si>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</si>
  <si>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</si>
  <si>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</si>
  <si>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</si>
  <si>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</si>
  <si>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</si>
  <si>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к приказу Минэнерго России</t>
  </si>
  <si>
    <t>млн. рублей</t>
  </si>
  <si>
    <t>Утверждаю</t>
  </si>
  <si>
    <t>всего</t>
  </si>
  <si>
    <t>1 кв.</t>
  </si>
  <si>
    <t>2 кв.</t>
  </si>
  <si>
    <t>план</t>
  </si>
  <si>
    <t>4 кв.</t>
  </si>
  <si>
    <t>%</t>
  </si>
  <si>
    <t>в том числе за счет</t>
  </si>
  <si>
    <t>Приложение № 7.1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</si>
  <si>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</si>
  <si>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</si>
  <si>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</si>
  <si>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</si>
  <si>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</si>
  <si>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</si>
  <si>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Отклонение***</t>
  </si>
  <si>
    <t>М. П.</t>
  </si>
  <si>
    <t>1.</t>
  </si>
  <si>
    <t>Примечание: для сетевых объектов с разделением объектов на ПС, ВЛ и КЛ.</t>
  </si>
  <si>
    <t>3 кв.</t>
  </si>
  <si>
    <t>от 24 марта 2010 г. № 114</t>
  </si>
  <si>
    <t>Наименование объекта*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</si>
  <si>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</si>
  <si>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</si>
  <si>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</si>
  <si>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</si>
  <si>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Всего</t>
  </si>
  <si>
    <t>ПИР</t>
  </si>
  <si>
    <t>СМР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</si>
  <si>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</si>
  <si>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</si>
  <si>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</si>
  <si>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</si>
  <si>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</si>
  <si>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</si>
  <si>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</si>
  <si>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</si>
  <si>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1.1.2.</t>
  </si>
  <si>
    <t>в т. ч. прибыль со свободного сектора</t>
  </si>
  <si>
    <t>1.1.3.</t>
  </si>
  <si>
    <t>1.1.3.1.</t>
  </si>
  <si>
    <t>1.1.3.2.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</si>
  <si>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</si>
  <si>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</si>
  <si>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</si>
  <si>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</si>
  <si>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</si>
  <si>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</si>
  <si>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</si>
  <si>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</si>
  <si>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</si>
  <si>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</si>
  <si>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</si>
  <si>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</si>
  <si>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</si>
  <si>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</si>
  <si>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</si>
  <si>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</si>
  <si>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</si>
  <si>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</si>
  <si>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</si>
  <si>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</si>
  <si>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</si>
  <si>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</si>
  <si>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</si>
  <si>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</si>
  <si>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</si>
  <si>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</si>
  <si>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</si>
  <si>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</si>
  <si>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</si>
  <si>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</si>
  <si>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</si>
  <si>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</si>
  <si>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</si>
  <si>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Наименование проекта</t>
  </si>
  <si>
    <t>Ввод мощностей</t>
  </si>
  <si>
    <t>Вывод мощностей</t>
  </si>
  <si>
    <t>МВт, Гкал/час, км, МВА</t>
  </si>
  <si>
    <t>2010 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</si>
  <si>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</si>
  <si>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</si>
  <si>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</si>
  <si>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</si>
  <si>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</si>
  <si>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</si>
  <si>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</si>
  <si>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</si>
  <si>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</si>
  <si>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</si>
  <si>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</si>
  <si>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</si>
  <si>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</si>
  <si>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</si>
  <si>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</si>
  <si>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</si>
  <si>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</si>
  <si>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</si>
  <si>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</si>
  <si>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</si>
  <si>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Форма представления показателей финансовой отчетности</t>
  </si>
  <si>
    <t>Наименование показателя</t>
  </si>
  <si>
    <t>Метод учета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</si>
  <si>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</si>
  <si>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</si>
  <si>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</si>
  <si>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</si>
  <si>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</si>
  <si>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</si>
  <si>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</si>
  <si>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</si>
  <si>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</si>
  <si>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</si>
  <si>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</si>
  <si>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</si>
  <si>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</si>
  <si>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</si>
  <si>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</si>
  <si>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</si>
  <si>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</si>
  <si>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</si>
  <si>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</si>
  <si>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</si>
  <si>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</si>
  <si>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</si>
  <si>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</si>
  <si>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</si>
  <si>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</si>
  <si>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</si>
  <si>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</si>
  <si>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</si>
  <si>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</si>
  <si>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</si>
  <si>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</si>
  <si>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</si>
  <si>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</si>
  <si>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</t>
  </si>
  <si>
    <t>уточнения стоимости по результатам утвержденной ПСД</t>
  </si>
  <si>
    <t>уточнения стоимости по результатам хакупочных процедур</t>
  </si>
  <si>
    <t>Осталось профинансировать по результатам отчетного периода*</t>
  </si>
  <si>
    <t>за отчетный квартал</t>
  </si>
  <si>
    <t>Введено (оформлено актами ввода в эксплуатацию) млн. рублей всего</t>
  </si>
  <si>
    <t>Освоено (оформлено актами ввода в эксплуатацию) млн. рублей всего</t>
  </si>
  <si>
    <t>Объем финансирования 1 квартал 2016 год</t>
  </si>
  <si>
    <t>Остаток стоимости на начало года*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</si>
  <si>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</si>
  <si>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</si>
  <si>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</si>
  <si>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</si>
  <si>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</si>
  <si>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</si>
  <si>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Оплата процентов за привлеченные кредитные ресурсы</t>
  </si>
  <si>
    <t>Фактически профинансировано, млн. руб.</t>
  </si>
  <si>
    <t>Фактически освоено (закрыто актами выполненных работ), млн. руб.</t>
  </si>
  <si>
    <t>прочие</t>
  </si>
  <si>
    <t>тепловая энергия, Гкал/час</t>
  </si>
  <si>
    <t>Плановый объем финансирования, млн. руб.*</t>
  </si>
  <si>
    <t>Отклонение фактической стоимости работ от плановой стоимости, млн. руб.</t>
  </si>
  <si>
    <t>Иные объекты</t>
  </si>
  <si>
    <t>оборудование и материалы</t>
  </si>
  <si>
    <t>год ввода в эксплуатацию</t>
  </si>
  <si>
    <t>Нормативный срок службы, лет</t>
  </si>
  <si>
    <t>мощность, МВт</t>
  </si>
  <si>
    <t>Количество и марка силовых трансформаторов, шт.</t>
  </si>
  <si>
    <t>Тип опор</t>
  </si>
  <si>
    <t>Марка кабеля\</t>
  </si>
  <si>
    <t>протяженность, км</t>
  </si>
  <si>
    <t>№ №</t>
  </si>
  <si>
    <t>Новое строительство Энергосбережение и повышение энергетической эффективности</t>
  </si>
  <si>
    <t>Приложение № 7.2
к Приказу Минэнерго России
от 24.03.2010 № 114</t>
  </si>
  <si>
    <t>*</t>
  </si>
  <si>
    <t>В ценах отчетного года.</t>
  </si>
  <si>
    <t>**</t>
  </si>
  <si>
    <t>План согласно утвержденной инвестиционной программе.</t>
  </si>
  <si>
    <t>***</t>
  </si>
  <si>
    <t>Накопленным итогом за год.</t>
  </si>
  <si>
    <t>в т. ч. инвестиционная составляющая в тарифе</t>
  </si>
  <si>
    <t>в т. ч. от технологического присоединения (для электросетевых компаний)</t>
  </si>
  <si>
    <t>в т. ч. от технологического присоединения генерации</t>
  </si>
  <si>
    <t>в т. ч. от технологического присоединения потребителей</t>
  </si>
  <si>
    <t>Недоиспользованная амортизация прошлых лет</t>
  </si>
  <si>
    <t>Остаток собственных средств на начало года</t>
  </si>
  <si>
    <t>№ п/п</t>
  </si>
  <si>
    <t>2016 г.</t>
  </si>
  <si>
    <t>Финансовые показатели за отчетный период 1 квартал 2016 года</t>
  </si>
  <si>
    <t>Всего потребность в финансировании инвестиционной пргораммы</t>
  </si>
  <si>
    <t>На конец
 1 квартала 2016 года</t>
  </si>
  <si>
    <t>На конец
 1 квартала 2015 года</t>
  </si>
  <si>
    <t>Наименование направления/проекта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</si>
  <si>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</si>
  <si>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</si>
  <si>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</si>
  <si>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 МВт, МВА</t>
  </si>
  <si>
    <t>выработка, млн. кВт/ч</t>
  </si>
  <si>
    <t>длина ВЛ, км</t>
  </si>
  <si>
    <t>Год начала строительства</t>
  </si>
  <si>
    <t>Год ввода в эксплуатацию</t>
  </si>
  <si>
    <t>Утвержденная проектно-сметная документация (+; –)</t>
  </si>
  <si>
    <t>Заключение Главгосэкспертизы России (+; –)</t>
  </si>
  <si>
    <t>Оформленный в соответствии с законодательством землеотвод (+; –)</t>
  </si>
  <si>
    <t>Разрешение на строительство (+; –)</t>
  </si>
  <si>
    <t>Отчет о вводах/выводах объектов</t>
  </si>
  <si>
    <t>2018</t>
  </si>
  <si>
    <t>2019</t>
  </si>
  <si>
    <t>2.8.</t>
  </si>
  <si>
    <t>Оплата процентов за привлеченные средства</t>
  </si>
  <si>
    <t>+</t>
  </si>
  <si>
    <t>Отчет об исполнении инвестиционной программы АО «Распределительная сетевая компания Ямала» по повышению надежности системы электроснабжения  МО Пуровский район, млн. рублей с НДС, за 1 квартал 2016 года</t>
  </si>
  <si>
    <t>Отчет об исполнении основных этапов работ по реализации инвестиционной программы АО «Распределительная сетевая компания Ямала» по повышению надежности системы электроснабжения  МО Пуровский район за 1 квартал 2016 года</t>
  </si>
  <si>
    <t>Отчет об источниках финансирования инвестиционной программы филиала АО «Распределительная сетевая компания Ямала» по повышению надежности системы электроснабжения  МО Пуровский район за 1 квартал 2016 года, млн. рублей</t>
  </si>
  <si>
    <t xml:space="preserve">Генеральный директор </t>
  </si>
  <si>
    <t xml:space="preserve"> АО "Распределительная сетевая компания Ямала"</t>
  </si>
  <si>
    <t>А.М. Кашкин</t>
  </si>
  <si>
    <t>Реконструкция ЗРУ 6-10 кВ №1, г. Тарко-Сале, район ул. Геологов</t>
  </si>
  <si>
    <t>Реконструкция ЗРУ 6 кВ ПС "Юность", п. Уренгой, северная промзона</t>
  </si>
  <si>
    <t>Модернизация трансформатора Т1 110/6 кВ ПС "Юность", п. Уренгой, северная промзона</t>
  </si>
  <si>
    <t>Модернизациятрансформатора Т2 110/6 кВ ПС "Юность", п. Уренгой, северная промзона</t>
  </si>
  <si>
    <t>2016</t>
  </si>
  <si>
    <t>16 МВт</t>
  </si>
  <si>
    <t>2020</t>
  </si>
  <si>
    <t>13 мая 2016 года</t>
  </si>
  <si>
    <t>-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</si>
</sst>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7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right" vertical="center"/>
    </xf>
    <xf numFmtId="49" fontId="13" fillId="0" borderId="11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/>
    </xf>
    <xf numFmtId="0" fontId="16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2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left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22"/>
  <sheetViews>
    <sheetView zoomScalePageLayoutView="0" workbookViewId="0" topLeftCell="A10">
      <selection activeCell="H13" sqref="H13"/>
    </sheetView>
  </sheetViews>
  <sheetFormatPr defaultColWidth="1.4921875" defaultRowHeight="12.75"/>
  <cols>
    <col min="1" max="1" width="5.125" style="1" bestFit="1" customWidth="1"/>
    <col min="2" max="2" width="37.375" style="1" customWidth="1"/>
    <col min="3" max="3" width="8.50390625" style="1" customWidth="1"/>
    <col min="4" max="4" width="9.125" style="1" customWidth="1"/>
    <col min="5" max="5" width="7.50390625" style="1" customWidth="1"/>
    <col min="6" max="7" width="9.375" style="1" customWidth="1"/>
    <col min="8" max="8" width="12.875" style="1" customWidth="1"/>
    <col min="9" max="9" width="10.875" style="1" customWidth="1"/>
    <col min="10" max="10" width="13.50390625" style="1" customWidth="1"/>
    <col min="11" max="11" width="12.50390625" style="1" customWidth="1"/>
    <col min="12" max="16384" width="1.4921875" style="1" customWidth="1"/>
  </cols>
  <sheetData>
    <row r="1" s="2" customFormat="1" ht="9.75">
      <c r="K1" s="36" t="s">
        <v>153</v>
      </c>
    </row>
    <row r="2" s="2" customFormat="1" ht="9.75">
      <c r="K2" s="36" t="s">
        <v>16</v>
      </c>
    </row>
    <row r="3" s="2" customFormat="1" ht="9.75">
      <c r="K3" s="36" t="s">
        <v>38</v>
      </c>
    </row>
    <row r="6" spans="1:11" ht="17.25">
      <c r="A6" s="90" t="s">
        <v>154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9" spans="4:11" ht="12.75">
      <c r="D9" s="30"/>
      <c r="E9" s="30"/>
      <c r="F9" s="6"/>
      <c r="G9" s="6"/>
      <c r="H9" s="6"/>
      <c r="I9" s="6"/>
      <c r="J9" s="6"/>
      <c r="K9" s="20" t="s">
        <v>18</v>
      </c>
    </row>
    <row r="10" spans="4:11" ht="12.75">
      <c r="D10" s="30"/>
      <c r="E10" s="30"/>
      <c r="F10" s="6"/>
      <c r="G10" s="6"/>
      <c r="H10" s="91" t="s">
        <v>228</v>
      </c>
      <c r="I10" s="91"/>
      <c r="J10" s="91"/>
      <c r="K10" s="91"/>
    </row>
    <row r="11" spans="4:11" ht="12.75">
      <c r="D11" s="91" t="s">
        <v>229</v>
      </c>
      <c r="E11" s="91"/>
      <c r="F11" s="91"/>
      <c r="G11" s="91"/>
      <c r="H11" s="91"/>
      <c r="I11" s="91"/>
      <c r="J11" s="91"/>
      <c r="K11" s="91"/>
    </row>
    <row r="12" spans="4:11" s="42" customFormat="1" ht="12.75">
      <c r="D12" s="30"/>
      <c r="E12" s="30"/>
      <c r="F12" s="91" t="s">
        <v>230</v>
      </c>
      <c r="G12" s="91"/>
      <c r="H12" s="91"/>
      <c r="I12" s="91"/>
      <c r="J12" s="91"/>
      <c r="K12" s="91"/>
    </row>
    <row r="13" spans="9:11" ht="69.75" customHeight="1">
      <c r="I13" s="9"/>
      <c r="K13" s="37"/>
    </row>
    <row r="14" ht="12.75">
      <c r="K14" s="37" t="s">
        <v>238</v>
      </c>
    </row>
    <row r="15" ht="12.75">
      <c r="K15" s="37" t="s">
        <v>34</v>
      </c>
    </row>
    <row r="16" ht="5.25" customHeight="1">
      <c r="K16" s="37"/>
    </row>
    <row r="17" spans="1:11" s="7" customFormat="1" ht="12">
      <c r="A17" s="92" t="s">
        <v>200</v>
      </c>
      <c r="B17" s="92" t="s">
        <v>206</v>
      </c>
      <c r="C17" s="92" t="s">
        <v>207</v>
      </c>
      <c r="D17" s="92"/>
      <c r="E17" s="92"/>
      <c r="F17" s="92" t="s">
        <v>208</v>
      </c>
      <c r="G17" s="92"/>
      <c r="H17" s="92" t="s">
        <v>209</v>
      </c>
      <c r="I17" s="92"/>
      <c r="J17" s="92"/>
      <c r="K17" s="92"/>
    </row>
    <row r="18" spans="1:11" s="7" customFormat="1" ht="69" customHeight="1">
      <c r="A18" s="92"/>
      <c r="B18" s="92"/>
      <c r="C18" s="75" t="s">
        <v>210</v>
      </c>
      <c r="D18" s="75" t="s">
        <v>211</v>
      </c>
      <c r="E18" s="75" t="s">
        <v>212</v>
      </c>
      <c r="F18" s="75" t="s">
        <v>213</v>
      </c>
      <c r="G18" s="75" t="s">
        <v>214</v>
      </c>
      <c r="H18" s="75" t="s">
        <v>215</v>
      </c>
      <c r="I18" s="75" t="s">
        <v>216</v>
      </c>
      <c r="J18" s="75" t="s">
        <v>217</v>
      </c>
      <c r="K18" s="75" t="s">
        <v>218</v>
      </c>
    </row>
    <row r="19" spans="1:11" ht="28.5" customHeight="1">
      <c r="A19" s="59">
        <v>1</v>
      </c>
      <c r="B19" s="63" t="s">
        <v>231</v>
      </c>
      <c r="C19" s="86"/>
      <c r="D19" s="59"/>
      <c r="E19" s="59"/>
      <c r="F19" s="50">
        <v>2015</v>
      </c>
      <c r="G19" s="50" t="s">
        <v>235</v>
      </c>
      <c r="H19" s="50" t="s">
        <v>224</v>
      </c>
      <c r="I19" s="50"/>
      <c r="J19" s="50" t="s">
        <v>224</v>
      </c>
      <c r="K19" s="50" t="s">
        <v>224</v>
      </c>
    </row>
    <row r="20" spans="1:11" ht="26.25">
      <c r="A20" s="59">
        <v>2</v>
      </c>
      <c r="B20" s="63" t="s">
        <v>232</v>
      </c>
      <c r="C20" s="86"/>
      <c r="D20" s="59"/>
      <c r="E20" s="59"/>
      <c r="F20" s="50">
        <v>2016</v>
      </c>
      <c r="G20" s="50" t="s">
        <v>220</v>
      </c>
      <c r="H20" s="50" t="s">
        <v>224</v>
      </c>
      <c r="I20" s="50"/>
      <c r="J20" s="50" t="s">
        <v>224</v>
      </c>
      <c r="K20" s="50" t="s">
        <v>224</v>
      </c>
    </row>
    <row r="21" spans="1:11" ht="26.25">
      <c r="A21" s="59">
        <v>3</v>
      </c>
      <c r="B21" s="63" t="s">
        <v>233</v>
      </c>
      <c r="C21" s="86" t="s">
        <v>236</v>
      </c>
      <c r="D21" s="59"/>
      <c r="E21" s="86"/>
      <c r="F21" s="50">
        <v>2018</v>
      </c>
      <c r="G21" s="50" t="s">
        <v>221</v>
      </c>
      <c r="H21" s="50" t="s">
        <v>224</v>
      </c>
      <c r="I21" s="50"/>
      <c r="J21" s="50" t="s">
        <v>224</v>
      </c>
      <c r="K21" s="50" t="s">
        <v>224</v>
      </c>
    </row>
    <row r="22" spans="1:11" ht="26.25">
      <c r="A22" s="59">
        <v>4</v>
      </c>
      <c r="B22" s="63" t="s">
        <v>234</v>
      </c>
      <c r="C22" s="86" t="s">
        <v>236</v>
      </c>
      <c r="D22" s="59"/>
      <c r="E22" s="59"/>
      <c r="F22" s="50">
        <v>2019</v>
      </c>
      <c r="G22" s="50" t="s">
        <v>237</v>
      </c>
      <c r="H22" s="50" t="s">
        <v>224</v>
      </c>
      <c r="I22" s="50"/>
      <c r="J22" s="50" t="s">
        <v>224</v>
      </c>
      <c r="K22" s="50" t="s">
        <v>224</v>
      </c>
    </row>
  </sheetData>
  <sheetProtection/>
  <mergeCells count="9">
    <mergeCell ref="A6:K6"/>
    <mergeCell ref="H10:K10"/>
    <mergeCell ref="D11:K11"/>
    <mergeCell ref="F12:K12"/>
    <mergeCell ref="B17:B18"/>
    <mergeCell ref="A17:A18"/>
    <mergeCell ref="C17:E17"/>
    <mergeCell ref="F17:G17"/>
    <mergeCell ref="H17:K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55"/>
  <sheetViews>
    <sheetView tabSelected="1" view="pageBreakPreview" zoomScale="130" zoomScaleSheetLayoutView="130" zoomScalePageLayoutView="0" workbookViewId="0" topLeftCell="A22">
      <selection activeCell="B22" sqref="B22"/>
    </sheetView>
  </sheetViews>
  <sheetFormatPr defaultColWidth="1.4921875" defaultRowHeight="12.75"/>
  <cols>
    <col min="1" max="1" width="84.875" style="1" bestFit="1" customWidth="1"/>
    <col min="2" max="2" width="19.375" style="1" customWidth="1"/>
    <col min="3" max="3" width="21.625" style="1" bestFit="1" customWidth="1"/>
    <col min="4" max="16384" width="1.4921875" style="1" customWidth="1"/>
  </cols>
  <sheetData>
    <row r="1" s="2" customFormat="1" ht="9.75">
      <c r="C1" s="36" t="s">
        <v>117</v>
      </c>
    </row>
    <row r="2" s="2" customFormat="1" ht="9.75">
      <c r="C2" s="36" t="s">
        <v>16</v>
      </c>
    </row>
    <row r="3" s="2" customFormat="1" ht="9.75">
      <c r="C3" s="36" t="s">
        <v>38</v>
      </c>
    </row>
    <row r="5" spans="1:3" ht="17.25">
      <c r="A5" s="90" t="s">
        <v>118</v>
      </c>
      <c r="B5" s="90"/>
      <c r="C5" s="90"/>
    </row>
    <row r="6" spans="1:3" ht="17.25">
      <c r="A6" s="90"/>
      <c r="B6" s="90"/>
      <c r="C6" s="90"/>
    </row>
    <row r="9" spans="1:3" s="69" customFormat="1" ht="15">
      <c r="A9" s="94" t="s">
        <v>202</v>
      </c>
      <c r="B9" s="94"/>
      <c r="C9" s="94"/>
    </row>
    <row r="11" ht="12.75">
      <c r="C11" s="37" t="s">
        <v>18</v>
      </c>
    </row>
    <row r="12" spans="2:3" ht="12.75">
      <c r="B12" s="93" t="s">
        <v>228</v>
      </c>
      <c r="C12" s="93"/>
    </row>
    <row r="13" spans="3:7" ht="12.75">
      <c r="C13" s="20" t="s">
        <v>229</v>
      </c>
      <c r="D13" s="23"/>
      <c r="E13" s="23"/>
      <c r="F13" s="23"/>
      <c r="G13" s="23"/>
    </row>
    <row r="14" s="42" customFormat="1" ht="12">
      <c r="C14" s="20" t="s">
        <v>230</v>
      </c>
    </row>
    <row r="15" ht="75.75" customHeight="1">
      <c r="C15" s="37"/>
    </row>
    <row r="16" ht="12.75">
      <c r="C16" s="37" t="s">
        <v>238</v>
      </c>
    </row>
    <row r="17" ht="12.75">
      <c r="C17" s="37" t="s">
        <v>34</v>
      </c>
    </row>
    <row r="18" ht="10.5" customHeight="1"/>
    <row r="19" spans="1:3" s="7" customFormat="1" ht="12.75" customHeight="1">
      <c r="A19" s="73" t="s">
        <v>119</v>
      </c>
      <c r="B19" s="73"/>
      <c r="C19" s="73"/>
    </row>
    <row r="20" spans="1:3" s="7" customFormat="1" ht="30.75" customHeight="1">
      <c r="A20" s="76" t="s">
        <v>120</v>
      </c>
      <c r="B20" s="77" t="s">
        <v>204</v>
      </c>
      <c r="C20" s="77" t="s">
        <v>205</v>
      </c>
    </row>
    <row r="21" spans="1:3" s="7" customFormat="1" ht="12">
      <c r="A21" s="70">
        <v>1</v>
      </c>
      <c r="B21" s="70">
        <v>2</v>
      </c>
      <c r="C21" s="70">
        <v>3</v>
      </c>
    </row>
    <row r="22" spans="1:3" ht="15" customHeight="1">
      <c r="A22" s="57" t="s">
        <v>121</v>
      </c>
      <c r="B22" s="56">
        <v>93138</v>
      </c>
      <c r="C22" s="56">
        <v>23908</v>
      </c>
    </row>
    <row r="23" spans="1:3" ht="15" customHeight="1">
      <c r="A23" s="57" t="s">
        <v>122</v>
      </c>
      <c r="B23" s="56">
        <v>23810</v>
      </c>
      <c r="C23" s="56">
        <v>2536</v>
      </c>
    </row>
    <row r="24" spans="1:3" ht="15" customHeight="1">
      <c r="A24" s="57" t="s">
        <v>123</v>
      </c>
      <c r="B24" s="56"/>
      <c r="C24" s="56"/>
    </row>
    <row r="25" spans="1:3" ht="15" customHeight="1">
      <c r="A25" s="57" t="s">
        <v>124</v>
      </c>
      <c r="B25" s="56"/>
      <c r="C25" s="56"/>
    </row>
    <row r="26" spans="1:3" ht="15" customHeight="1">
      <c r="A26" s="57" t="s">
        <v>125</v>
      </c>
      <c r="B26" s="56"/>
      <c r="C26" s="56"/>
    </row>
    <row r="27" spans="1:3" ht="15" customHeight="1">
      <c r="A27" s="57" t="s">
        <v>126</v>
      </c>
      <c r="B27" s="56"/>
      <c r="C27" s="56"/>
    </row>
    <row r="28" spans="1:3" ht="15" customHeight="1">
      <c r="A28" s="57" t="s">
        <v>127</v>
      </c>
      <c r="B28" s="56">
        <v>40722</v>
      </c>
      <c r="C28" s="56">
        <v>28624</v>
      </c>
    </row>
    <row r="29" spans="1:3" ht="15" customHeight="1">
      <c r="A29" s="57" t="s">
        <v>128</v>
      </c>
      <c r="B29" s="56">
        <v>34339</v>
      </c>
      <c r="C29" s="56">
        <v>28624</v>
      </c>
    </row>
    <row r="30" spans="1:3" ht="15" customHeight="1">
      <c r="A30" s="57" t="s">
        <v>129</v>
      </c>
      <c r="B30" s="56">
        <v>1017</v>
      </c>
      <c r="C30" s="56"/>
    </row>
    <row r="31" spans="1:3" ht="15" customHeight="1">
      <c r="A31" s="57" t="s">
        <v>130</v>
      </c>
      <c r="B31" s="56"/>
      <c r="C31" s="56"/>
    </row>
    <row r="32" spans="1:3" ht="15" customHeight="1">
      <c r="A32" s="57" t="s">
        <v>131</v>
      </c>
      <c r="B32" s="56"/>
      <c r="C32" s="56"/>
    </row>
    <row r="33" spans="1:3" ht="15" customHeight="1">
      <c r="A33" s="57" t="s">
        <v>132</v>
      </c>
      <c r="B33" s="56"/>
      <c r="C33" s="56"/>
    </row>
    <row r="34" spans="1:3" ht="15" customHeight="1">
      <c r="A34" s="57" t="s">
        <v>133</v>
      </c>
      <c r="B34" s="56"/>
      <c r="C34" s="56"/>
    </row>
    <row r="35" spans="1:3" ht="15" customHeight="1">
      <c r="A35" s="57" t="s">
        <v>134</v>
      </c>
      <c r="B35" s="56"/>
      <c r="C35" s="56"/>
    </row>
    <row r="36" spans="1:3" ht="15" customHeight="1">
      <c r="A36" s="57" t="s">
        <v>135</v>
      </c>
      <c r="B36" s="56"/>
      <c r="C36" s="56"/>
    </row>
    <row r="37" spans="1:3" ht="15" customHeight="1">
      <c r="A37" s="57" t="s">
        <v>136</v>
      </c>
      <c r="B37" s="56"/>
      <c r="C37" s="56"/>
    </row>
    <row r="38" spans="1:3" ht="15" customHeight="1">
      <c r="A38" s="57" t="s">
        <v>137</v>
      </c>
      <c r="B38" s="56"/>
      <c r="C38" s="56"/>
    </row>
    <row r="39" spans="1:3" ht="15" customHeight="1">
      <c r="A39" s="57" t="s">
        <v>138</v>
      </c>
      <c r="B39" s="56">
        <v>31308</v>
      </c>
      <c r="C39" s="56">
        <v>26469</v>
      </c>
    </row>
    <row r="40" spans="1:3" ht="15" customHeight="1">
      <c r="A40" s="71" t="s">
        <v>139</v>
      </c>
      <c r="B40" s="56"/>
      <c r="C40" s="56"/>
    </row>
    <row r="41" spans="1:3" ht="15" customHeight="1">
      <c r="A41" s="71" t="s">
        <v>140</v>
      </c>
      <c r="B41" s="56"/>
      <c r="C41" s="56"/>
    </row>
    <row r="42" spans="1:3" ht="15" customHeight="1">
      <c r="A42" s="71" t="s">
        <v>141</v>
      </c>
      <c r="B42" s="56"/>
      <c r="C42" s="56"/>
    </row>
    <row r="43" spans="1:3" ht="15" customHeight="1">
      <c r="A43" s="57" t="s">
        <v>142</v>
      </c>
      <c r="B43" s="56"/>
      <c r="C43" s="56"/>
    </row>
    <row r="44" spans="1:3" ht="12.75">
      <c r="A44" s="95" t="s">
        <v>143</v>
      </c>
      <c r="B44" s="96"/>
      <c r="C44" s="96"/>
    </row>
    <row r="45" spans="1:3" ht="12.75">
      <c r="A45" s="72" t="s">
        <v>203</v>
      </c>
      <c r="B45" s="88">
        <f>'Прил 8'!C18*1000</f>
        <v>16790</v>
      </c>
      <c r="C45" s="55"/>
    </row>
    <row r="46" spans="1:3" ht="15" customHeight="1">
      <c r="A46" s="57" t="s">
        <v>144</v>
      </c>
      <c r="B46" s="85">
        <f>'Прил 8'!D18*1000</f>
        <v>287.563025210084</v>
      </c>
      <c r="C46" s="56"/>
    </row>
    <row r="47" spans="1:3" ht="15" customHeight="1">
      <c r="A47" s="57" t="s">
        <v>145</v>
      </c>
      <c r="B47" s="89">
        <v>1</v>
      </c>
      <c r="C47" s="56"/>
    </row>
    <row r="48" spans="1:3" ht="15" customHeight="1">
      <c r="A48" s="57" t="s">
        <v>146</v>
      </c>
      <c r="B48" s="56" t="s">
        <v>239</v>
      </c>
      <c r="C48" s="56"/>
    </row>
    <row r="49" spans="1:3" ht="15" customHeight="1">
      <c r="A49" s="95" t="s">
        <v>147</v>
      </c>
      <c r="B49" s="96"/>
      <c r="C49" s="96"/>
    </row>
    <row r="50" spans="1:3" ht="15" customHeight="1">
      <c r="A50" s="57" t="s">
        <v>148</v>
      </c>
      <c r="B50" s="56"/>
      <c r="C50" s="56"/>
    </row>
    <row r="51" spans="1:3" ht="15" customHeight="1">
      <c r="A51" s="57" t="s">
        <v>149</v>
      </c>
      <c r="B51" s="56"/>
      <c r="C51" s="56"/>
    </row>
    <row r="52" spans="1:3" ht="15" customHeight="1">
      <c r="A52" s="57" t="s">
        <v>150</v>
      </c>
      <c r="B52" s="56"/>
      <c r="C52" s="56"/>
    </row>
    <row r="53" spans="1:3" ht="15" customHeight="1">
      <c r="A53" s="57" t="s">
        <v>151</v>
      </c>
      <c r="B53" s="56"/>
      <c r="C53" s="56"/>
    </row>
    <row r="54" s="2" customFormat="1" ht="9.75">
      <c r="A54" s="3"/>
    </row>
    <row r="55" s="2" customFormat="1" ht="9.75">
      <c r="A55" s="4" t="s">
        <v>152</v>
      </c>
    </row>
  </sheetData>
  <sheetProtection/>
  <mergeCells count="6">
    <mergeCell ref="B12:C12"/>
    <mergeCell ref="A9:C9"/>
    <mergeCell ref="A49:C49"/>
    <mergeCell ref="A44:C44"/>
    <mergeCell ref="A5:C5"/>
    <mergeCell ref="A6:C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V25"/>
  <sheetViews>
    <sheetView view="pageBreakPreview" zoomScaleSheetLayoutView="100" zoomScalePageLayoutView="0" workbookViewId="0" topLeftCell="A1">
      <selection activeCell="O6" sqref="O6:V9"/>
    </sheetView>
  </sheetViews>
  <sheetFormatPr defaultColWidth="1.4921875" defaultRowHeight="12.75"/>
  <cols>
    <col min="1" max="1" width="4.50390625" style="1" customWidth="1"/>
    <col min="2" max="2" width="17.00390625" style="1" bestFit="1" customWidth="1"/>
    <col min="3" max="5" width="4.125" style="1" bestFit="1" customWidth="1"/>
    <col min="6" max="6" width="4.50390625" style="1" bestFit="1" customWidth="1"/>
    <col min="7" max="7" width="6.00390625" style="1" bestFit="1" customWidth="1"/>
    <col min="8" max="8" width="5.375" style="1" customWidth="1"/>
    <col min="9" max="11" width="4.125" style="1" bestFit="1" customWidth="1"/>
    <col min="12" max="12" width="6.00390625" style="1" bestFit="1" customWidth="1"/>
    <col min="13" max="16" width="4.125" style="1" bestFit="1" customWidth="1"/>
    <col min="17" max="17" width="6.00390625" style="1" bestFit="1" customWidth="1"/>
    <col min="18" max="21" width="4.125" style="1" bestFit="1" customWidth="1"/>
    <col min="22" max="22" width="6.125" style="1" customWidth="1"/>
    <col min="23" max="16384" width="1.4921875" style="1" customWidth="1"/>
  </cols>
  <sheetData>
    <row r="1" s="18" customFormat="1" ht="9.75">
      <c r="V1" s="19" t="s">
        <v>92</v>
      </c>
    </row>
    <row r="2" s="18" customFormat="1" ht="9.75">
      <c r="V2" s="19" t="s">
        <v>16</v>
      </c>
    </row>
    <row r="3" s="18" customFormat="1" ht="9.75">
      <c r="V3" s="19" t="s">
        <v>38</v>
      </c>
    </row>
    <row r="4" s="37" customFormat="1" ht="12.75"/>
    <row r="5" spans="1:22" s="68" customFormat="1" ht="15">
      <c r="A5" s="94" t="s">
        <v>219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7:22" s="30" customFormat="1" ht="12.75">
      <c r="Q6" s="6"/>
      <c r="R6" s="6"/>
      <c r="S6" s="6"/>
      <c r="T6" s="6"/>
      <c r="U6" s="6"/>
      <c r="V6" s="20" t="s">
        <v>18</v>
      </c>
    </row>
    <row r="7" spans="8:22" s="30" customFormat="1" ht="12.75">
      <c r="H7" s="37"/>
      <c r="Q7" s="6"/>
      <c r="R7" s="6"/>
      <c r="S7" s="91" t="s">
        <v>228</v>
      </c>
      <c r="T7" s="91"/>
      <c r="U7" s="91"/>
      <c r="V7" s="91"/>
    </row>
    <row r="8" spans="8:22" s="30" customFormat="1" ht="12.75">
      <c r="H8" s="37"/>
      <c r="O8" s="91" t="s">
        <v>229</v>
      </c>
      <c r="P8" s="91"/>
      <c r="Q8" s="91"/>
      <c r="R8" s="91"/>
      <c r="S8" s="91"/>
      <c r="T8" s="91"/>
      <c r="U8" s="91"/>
      <c r="V8" s="91"/>
    </row>
    <row r="9" spans="1:22" s="30" customFormat="1" ht="12.75">
      <c r="A9" s="106"/>
      <c r="B9" s="106"/>
      <c r="C9" s="106"/>
      <c r="D9" s="106"/>
      <c r="E9" s="106"/>
      <c r="F9" s="106"/>
      <c r="G9" s="106"/>
      <c r="H9" s="106"/>
      <c r="Q9" s="91" t="s">
        <v>230</v>
      </c>
      <c r="R9" s="91"/>
      <c r="S9" s="91"/>
      <c r="T9" s="91"/>
      <c r="U9" s="91"/>
      <c r="V9" s="91"/>
    </row>
    <row r="10" spans="1:22" s="24" customFormat="1" ht="78.75" customHeight="1">
      <c r="A10" s="107"/>
      <c r="B10" s="107"/>
      <c r="C10" s="107"/>
      <c r="D10" s="107"/>
      <c r="E10" s="107"/>
      <c r="F10" s="107"/>
      <c r="G10" s="107"/>
      <c r="H10" s="107"/>
      <c r="Q10" s="20"/>
      <c r="R10" s="6"/>
      <c r="S10" s="97"/>
      <c r="T10" s="97"/>
      <c r="U10" s="26"/>
      <c r="V10" s="6"/>
    </row>
    <row r="11" spans="1:22" s="30" customFormat="1" ht="12.75">
      <c r="A11" s="74"/>
      <c r="B11" s="9"/>
      <c r="C11" s="40"/>
      <c r="D11" s="108"/>
      <c r="E11" s="108"/>
      <c r="Q11" s="20"/>
      <c r="R11" s="6"/>
      <c r="S11" s="25"/>
      <c r="T11" s="101" t="s">
        <v>238</v>
      </c>
      <c r="U11" s="101"/>
      <c r="V11" s="101"/>
    </row>
    <row r="12" spans="8:22" s="30" customFormat="1" ht="12.75">
      <c r="H12" s="37"/>
      <c r="Q12" s="6"/>
      <c r="R12" s="6"/>
      <c r="S12" s="6"/>
      <c r="T12" s="6"/>
      <c r="U12" s="25"/>
      <c r="V12" s="20" t="s">
        <v>34</v>
      </c>
    </row>
    <row r="13" s="30" customFormat="1" ht="7.5" customHeight="1"/>
    <row r="14" spans="1:22" s="2" customFormat="1" ht="9.75">
      <c r="A14" s="103" t="s">
        <v>200</v>
      </c>
      <c r="B14" s="103" t="s">
        <v>93</v>
      </c>
      <c r="C14" s="98" t="s">
        <v>94</v>
      </c>
      <c r="D14" s="99"/>
      <c r="E14" s="99"/>
      <c r="F14" s="99"/>
      <c r="G14" s="99"/>
      <c r="H14" s="99"/>
      <c r="I14" s="99"/>
      <c r="J14" s="99"/>
      <c r="K14" s="99"/>
      <c r="L14" s="100"/>
      <c r="M14" s="102" t="s">
        <v>95</v>
      </c>
      <c r="N14" s="102"/>
      <c r="O14" s="102"/>
      <c r="P14" s="102"/>
      <c r="Q14" s="102"/>
      <c r="R14" s="102"/>
      <c r="S14" s="102"/>
      <c r="T14" s="102"/>
      <c r="U14" s="102"/>
      <c r="V14" s="102"/>
    </row>
    <row r="15" spans="1:22" s="2" customFormat="1" ht="9.75">
      <c r="A15" s="104"/>
      <c r="B15" s="104"/>
      <c r="C15" s="102" t="s">
        <v>50</v>
      </c>
      <c r="D15" s="102"/>
      <c r="E15" s="102"/>
      <c r="F15" s="102"/>
      <c r="G15" s="102"/>
      <c r="H15" s="98" t="s">
        <v>32</v>
      </c>
      <c r="I15" s="99"/>
      <c r="J15" s="99"/>
      <c r="K15" s="99"/>
      <c r="L15" s="100"/>
      <c r="M15" s="102" t="s">
        <v>50</v>
      </c>
      <c r="N15" s="102"/>
      <c r="O15" s="102"/>
      <c r="P15" s="102"/>
      <c r="Q15" s="102"/>
      <c r="R15" s="102" t="s">
        <v>32</v>
      </c>
      <c r="S15" s="102"/>
      <c r="T15" s="102"/>
      <c r="U15" s="102"/>
      <c r="V15" s="102"/>
    </row>
    <row r="16" spans="1:22" s="2" customFormat="1" ht="9.75">
      <c r="A16" s="104"/>
      <c r="B16" s="104"/>
      <c r="C16" s="102" t="s">
        <v>96</v>
      </c>
      <c r="D16" s="102"/>
      <c r="E16" s="102"/>
      <c r="F16" s="102"/>
      <c r="G16" s="102"/>
      <c r="H16" s="98" t="s">
        <v>96</v>
      </c>
      <c r="I16" s="99"/>
      <c r="J16" s="99"/>
      <c r="K16" s="99"/>
      <c r="L16" s="100"/>
      <c r="M16" s="102" t="s">
        <v>96</v>
      </c>
      <c r="N16" s="102"/>
      <c r="O16" s="102"/>
      <c r="P16" s="102"/>
      <c r="Q16" s="102"/>
      <c r="R16" s="102" t="s">
        <v>96</v>
      </c>
      <c r="S16" s="102"/>
      <c r="T16" s="102"/>
      <c r="U16" s="102"/>
      <c r="V16" s="102"/>
    </row>
    <row r="17" spans="1:22" s="2" customFormat="1" ht="9.75">
      <c r="A17" s="105"/>
      <c r="B17" s="105"/>
      <c r="C17" s="67" t="s">
        <v>20</v>
      </c>
      <c r="D17" s="67" t="s">
        <v>21</v>
      </c>
      <c r="E17" s="67" t="s">
        <v>37</v>
      </c>
      <c r="F17" s="67" t="s">
        <v>23</v>
      </c>
      <c r="G17" s="67" t="s">
        <v>201</v>
      </c>
      <c r="H17" s="67" t="s">
        <v>20</v>
      </c>
      <c r="I17" s="67" t="s">
        <v>21</v>
      </c>
      <c r="J17" s="67" t="s">
        <v>37</v>
      </c>
      <c r="K17" s="67" t="s">
        <v>23</v>
      </c>
      <c r="L17" s="67" t="s">
        <v>97</v>
      </c>
      <c r="M17" s="67" t="s">
        <v>20</v>
      </c>
      <c r="N17" s="67" t="s">
        <v>21</v>
      </c>
      <c r="O17" s="67" t="s">
        <v>37</v>
      </c>
      <c r="P17" s="67" t="s">
        <v>23</v>
      </c>
      <c r="Q17" s="67" t="s">
        <v>201</v>
      </c>
      <c r="R17" s="67" t="s">
        <v>20</v>
      </c>
      <c r="S17" s="67" t="s">
        <v>21</v>
      </c>
      <c r="T17" s="67" t="s">
        <v>37</v>
      </c>
      <c r="U17" s="67" t="s">
        <v>23</v>
      </c>
      <c r="V17" s="67" t="s">
        <v>201</v>
      </c>
    </row>
    <row r="18" spans="1:22" s="28" customFormat="1" ht="12" customHeight="1">
      <c r="A18" s="65" t="s">
        <v>0</v>
      </c>
      <c r="B18" s="65" t="s">
        <v>1</v>
      </c>
      <c r="C18" s="65" t="s">
        <v>98</v>
      </c>
      <c r="D18" s="65" t="s">
        <v>99</v>
      </c>
      <c r="E18" s="65" t="s">
        <v>100</v>
      </c>
      <c r="F18" s="65" t="s">
        <v>101</v>
      </c>
      <c r="G18" s="65" t="s">
        <v>102</v>
      </c>
      <c r="H18" s="65" t="s">
        <v>103</v>
      </c>
      <c r="I18" s="65" t="s">
        <v>104</v>
      </c>
      <c r="J18" s="65" t="s">
        <v>105</v>
      </c>
      <c r="K18" s="65" t="s">
        <v>106</v>
      </c>
      <c r="L18" s="65" t="s">
        <v>107</v>
      </c>
      <c r="M18" s="65" t="s">
        <v>108</v>
      </c>
      <c r="N18" s="65" t="s">
        <v>109</v>
      </c>
      <c r="O18" s="65" t="s">
        <v>110</v>
      </c>
      <c r="P18" s="65" t="s">
        <v>111</v>
      </c>
      <c r="Q18" s="65" t="s">
        <v>112</v>
      </c>
      <c r="R18" s="65" t="s">
        <v>113</v>
      </c>
      <c r="S18" s="65" t="s">
        <v>114</v>
      </c>
      <c r="T18" s="65" t="s">
        <v>2</v>
      </c>
      <c r="U18" s="65" t="s">
        <v>115</v>
      </c>
      <c r="V18" s="65" t="s">
        <v>116</v>
      </c>
    </row>
    <row r="19" spans="1:22" s="28" customFormat="1" ht="13.5" customHeight="1">
      <c r="A19" s="65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s="28" customFormat="1" ht="13.5" customHeight="1">
      <c r="A20" s="65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s="28" customFormat="1" ht="13.5" customHeight="1">
      <c r="A21" s="65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s="28" customFormat="1" ht="13.5" customHeight="1">
      <c r="A22" s="65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s="28" customFormat="1" ht="13.5" customHeight="1">
      <c r="A23" s="65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" s="2" customFormat="1" ht="9.75">
      <c r="A24" s="3"/>
      <c r="B24" s="3"/>
    </row>
    <row r="25" spans="1:4" s="2" customFormat="1" ht="11.25" customHeight="1">
      <c r="A25" s="4" t="s">
        <v>90</v>
      </c>
      <c r="B25" s="4"/>
      <c r="C25" s="4"/>
      <c r="D25" s="4"/>
    </row>
  </sheetData>
  <sheetProtection/>
  <mergeCells count="21">
    <mergeCell ref="S7:V7"/>
    <mergeCell ref="O8:V8"/>
    <mergeCell ref="R16:V16"/>
    <mergeCell ref="A5:V5"/>
    <mergeCell ref="A9:H9"/>
    <mergeCell ref="A10:H10"/>
    <mergeCell ref="D11:E11"/>
    <mergeCell ref="C15:G15"/>
    <mergeCell ref="A14:A17"/>
    <mergeCell ref="H15:L15"/>
    <mergeCell ref="R15:V15"/>
    <mergeCell ref="C16:G16"/>
    <mergeCell ref="M16:Q16"/>
    <mergeCell ref="Q9:V9"/>
    <mergeCell ref="B14:B17"/>
    <mergeCell ref="S10:T10"/>
    <mergeCell ref="H16:L16"/>
    <mergeCell ref="T11:V11"/>
    <mergeCell ref="M14:V14"/>
    <mergeCell ref="C14:L14"/>
    <mergeCell ref="M15:Q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view="pageBreakPreview" zoomScale="60" zoomScalePageLayoutView="0" workbookViewId="0" topLeftCell="A1">
      <selection activeCell="D19" sqref="D19"/>
    </sheetView>
  </sheetViews>
  <sheetFormatPr defaultColWidth="1.4921875" defaultRowHeight="12.75"/>
  <cols>
    <col min="1" max="1" width="8.625" style="1" customWidth="1"/>
    <col min="2" max="2" width="35.375" style="1" customWidth="1"/>
    <col min="3" max="3" width="6.50390625" style="1" bestFit="1" customWidth="1"/>
    <col min="4" max="4" width="6.625" style="1" bestFit="1" customWidth="1"/>
    <col min="5" max="5" width="5.625" style="1" customWidth="1"/>
    <col min="6" max="6" width="6.00390625" style="1" customWidth="1"/>
    <col min="7" max="7" width="6.375" style="1" customWidth="1"/>
    <col min="8" max="8" width="7.375" style="1" customWidth="1"/>
    <col min="9" max="9" width="6.625" style="1" customWidth="1"/>
    <col min="10" max="10" width="6.50390625" style="1" customWidth="1"/>
    <col min="11" max="11" width="6.125" style="1" customWidth="1"/>
    <col min="12" max="12" width="6.50390625" style="1" customWidth="1"/>
    <col min="13" max="13" width="20.625" style="1" customWidth="1"/>
    <col min="14" max="16384" width="1.4921875" style="1" customWidth="1"/>
  </cols>
  <sheetData>
    <row r="1" s="2" customFormat="1" ht="9.75">
      <c r="M1" s="36" t="s">
        <v>47</v>
      </c>
    </row>
    <row r="2" s="2" customFormat="1" ht="9.75">
      <c r="M2" s="36" t="s">
        <v>16</v>
      </c>
    </row>
    <row r="3" s="2" customFormat="1" ht="9.75">
      <c r="M3" s="36" t="s">
        <v>38</v>
      </c>
    </row>
    <row r="5" spans="1:13" s="38" customFormat="1" ht="79.5" customHeight="1">
      <c r="A5" s="109" t="s">
        <v>227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s="38" customFormat="1" ht="18">
      <c r="A6" s="111"/>
      <c r="B6" s="111"/>
      <c r="C6" s="111"/>
      <c r="D6" s="111"/>
      <c r="E6" s="111"/>
      <c r="F6" s="111"/>
      <c r="G6" s="111"/>
      <c r="H6" s="112"/>
      <c r="I6" s="112"/>
      <c r="J6" s="112"/>
      <c r="K6" s="112"/>
      <c r="L6" s="112"/>
      <c r="M6" s="112"/>
    </row>
    <row r="7" spans="1:13" ht="12.75">
      <c r="A7" s="37"/>
      <c r="B7" s="37"/>
      <c r="C7" s="37"/>
      <c r="D7" s="37"/>
      <c r="E7" s="37"/>
      <c r="F7" s="37"/>
      <c r="G7" s="30"/>
      <c r="H7" s="6"/>
      <c r="I7" s="6"/>
      <c r="J7" s="6"/>
      <c r="K7" s="6"/>
      <c r="L7" s="6"/>
      <c r="M7" s="20" t="s">
        <v>18</v>
      </c>
    </row>
    <row r="8" spans="8:13" ht="12.75">
      <c r="H8" s="6"/>
      <c r="I8" s="6"/>
      <c r="J8" s="91" t="s">
        <v>228</v>
      </c>
      <c r="K8" s="91"/>
      <c r="L8" s="91"/>
      <c r="M8" s="91"/>
    </row>
    <row r="9" spans="8:13" ht="12.75">
      <c r="H9" s="20"/>
      <c r="I9" s="20"/>
      <c r="J9" s="20"/>
      <c r="K9" s="91" t="s">
        <v>229</v>
      </c>
      <c r="L9" s="91"/>
      <c r="M9" s="91"/>
    </row>
    <row r="10" spans="8:13" ht="12.75">
      <c r="H10" s="91" t="s">
        <v>230</v>
      </c>
      <c r="I10" s="91"/>
      <c r="J10" s="91"/>
      <c r="K10" s="91"/>
      <c r="L10" s="91"/>
      <c r="M10" s="91"/>
    </row>
    <row r="11" spans="8:13" ht="81.75" customHeight="1">
      <c r="H11" s="20"/>
      <c r="I11" s="6"/>
      <c r="J11" s="97"/>
      <c r="K11" s="97"/>
      <c r="L11" s="26"/>
      <c r="M11" s="6"/>
    </row>
    <row r="12" spans="8:13" ht="12.75">
      <c r="H12" s="20"/>
      <c r="I12" s="6"/>
      <c r="J12" s="25"/>
      <c r="K12" s="25"/>
      <c r="L12" s="101" t="s">
        <v>238</v>
      </c>
      <c r="M12" s="101"/>
    </row>
    <row r="13" spans="8:13" ht="12.75">
      <c r="H13" s="6"/>
      <c r="I13" s="6"/>
      <c r="J13" s="6"/>
      <c r="K13" s="6"/>
      <c r="L13" s="25"/>
      <c r="M13" s="20" t="s">
        <v>34</v>
      </c>
    </row>
    <row r="14" ht="8.25" customHeight="1"/>
    <row r="15" spans="1:13" ht="12.75">
      <c r="A15" s="110" t="s">
        <v>3</v>
      </c>
      <c r="B15" s="110" t="s">
        <v>48</v>
      </c>
      <c r="C15" s="110" t="s">
        <v>161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 t="s">
        <v>49</v>
      </c>
    </row>
    <row r="16" spans="1:13" ht="12.75">
      <c r="A16" s="110"/>
      <c r="B16" s="110"/>
      <c r="C16" s="110" t="s">
        <v>19</v>
      </c>
      <c r="D16" s="110"/>
      <c r="E16" s="110" t="s">
        <v>20</v>
      </c>
      <c r="F16" s="110"/>
      <c r="G16" s="113" t="s">
        <v>21</v>
      </c>
      <c r="H16" s="114"/>
      <c r="I16" s="110" t="s">
        <v>37</v>
      </c>
      <c r="J16" s="110"/>
      <c r="K16" s="110" t="s">
        <v>23</v>
      </c>
      <c r="L16" s="110"/>
      <c r="M16" s="110"/>
    </row>
    <row r="17" spans="1:13" ht="12.75">
      <c r="A17" s="110"/>
      <c r="B17" s="110"/>
      <c r="C17" s="62" t="s">
        <v>50</v>
      </c>
      <c r="D17" s="62" t="s">
        <v>51</v>
      </c>
      <c r="E17" s="62" t="s">
        <v>22</v>
      </c>
      <c r="F17" s="62" t="s">
        <v>32</v>
      </c>
      <c r="G17" s="62" t="s">
        <v>22</v>
      </c>
      <c r="H17" s="62" t="s">
        <v>32</v>
      </c>
      <c r="I17" s="62" t="s">
        <v>22</v>
      </c>
      <c r="J17" s="62" t="s">
        <v>32</v>
      </c>
      <c r="K17" s="62" t="s">
        <v>22</v>
      </c>
      <c r="L17" s="62" t="s">
        <v>32</v>
      </c>
      <c r="M17" s="110"/>
    </row>
    <row r="18" spans="1:13" ht="15" customHeight="1">
      <c r="A18" s="60" t="s">
        <v>0</v>
      </c>
      <c r="B18" s="63" t="s">
        <v>52</v>
      </c>
      <c r="C18" s="84">
        <v>16.79</v>
      </c>
      <c r="D18" s="84">
        <f>'Прил 7.1'!E25/1.19</f>
        <v>0.287563025210084</v>
      </c>
      <c r="E18" s="84">
        <f>C18/4</f>
        <v>4.1975</v>
      </c>
      <c r="F18" s="84">
        <f aca="true" t="shared" si="0" ref="F18:G20">D18</f>
        <v>0.287563025210084</v>
      </c>
      <c r="G18" s="84">
        <f t="shared" si="0"/>
        <v>4.1975</v>
      </c>
      <c r="H18" s="84"/>
      <c r="I18" s="84">
        <f>G18</f>
        <v>4.1975</v>
      </c>
      <c r="J18" s="84"/>
      <c r="K18" s="84">
        <f>I18</f>
        <v>4.1975</v>
      </c>
      <c r="L18" s="84"/>
      <c r="M18" s="57"/>
    </row>
    <row r="19" spans="1:13" ht="27.75" customHeight="1">
      <c r="A19" s="50" t="s">
        <v>6</v>
      </c>
      <c r="B19" s="61" t="s">
        <v>53</v>
      </c>
      <c r="C19" s="85">
        <v>16.79</v>
      </c>
      <c r="D19" s="85">
        <f>D18</f>
        <v>0.287563025210084</v>
      </c>
      <c r="E19" s="85">
        <f>C19/4</f>
        <v>4.1975</v>
      </c>
      <c r="F19" s="85">
        <f t="shared" si="0"/>
        <v>0.287563025210084</v>
      </c>
      <c r="G19" s="85">
        <f t="shared" si="0"/>
        <v>4.1975</v>
      </c>
      <c r="H19" s="85"/>
      <c r="I19" s="85">
        <f>G19</f>
        <v>4.1975</v>
      </c>
      <c r="J19" s="85"/>
      <c r="K19" s="85">
        <f>I19</f>
        <v>4.1975</v>
      </c>
      <c r="L19" s="85"/>
      <c r="M19" s="57"/>
    </row>
    <row r="20" spans="1:13" ht="31.5" customHeight="1">
      <c r="A20" s="50" t="s">
        <v>54</v>
      </c>
      <c r="B20" s="61" t="s">
        <v>194</v>
      </c>
      <c r="C20" s="85">
        <v>16.79</v>
      </c>
      <c r="D20" s="85">
        <f>D19</f>
        <v>0.287563025210084</v>
      </c>
      <c r="E20" s="85">
        <f>C20/4</f>
        <v>4.1975</v>
      </c>
      <c r="F20" s="85">
        <f t="shared" si="0"/>
        <v>0.287563025210084</v>
      </c>
      <c r="G20" s="85">
        <f t="shared" si="0"/>
        <v>4.1975</v>
      </c>
      <c r="H20" s="85"/>
      <c r="I20" s="85">
        <f>G20</f>
        <v>4.1975</v>
      </c>
      <c r="J20" s="85"/>
      <c r="K20" s="85">
        <f>I20</f>
        <v>4.1975</v>
      </c>
      <c r="L20" s="85"/>
      <c r="M20" s="57"/>
    </row>
    <row r="21" spans="1:13" ht="15" customHeight="1">
      <c r="A21" s="50" t="s">
        <v>55</v>
      </c>
      <c r="B21" s="61" t="s">
        <v>56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57"/>
    </row>
    <row r="22" spans="1:13" ht="39">
      <c r="A22" s="50" t="s">
        <v>57</v>
      </c>
      <c r="B22" s="61" t="s">
        <v>195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57"/>
    </row>
    <row r="23" spans="1:13" ht="26.25">
      <c r="A23" s="50" t="s">
        <v>58</v>
      </c>
      <c r="B23" s="61" t="s">
        <v>196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57"/>
    </row>
    <row r="24" spans="1:13" ht="12.75" customHeight="1">
      <c r="A24" s="50" t="s">
        <v>59</v>
      </c>
      <c r="B24" s="61" t="s">
        <v>197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57"/>
    </row>
    <row r="25" spans="1:13" ht="15" customHeight="1">
      <c r="A25" s="50" t="s">
        <v>60</v>
      </c>
      <c r="B25" s="61" t="s">
        <v>61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57"/>
    </row>
    <row r="26" spans="1:13" ht="15" customHeight="1">
      <c r="A26" s="50" t="s">
        <v>7</v>
      </c>
      <c r="B26" s="61" t="s">
        <v>62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57"/>
    </row>
    <row r="27" spans="1:13" ht="15" customHeight="1">
      <c r="A27" s="50" t="s">
        <v>63</v>
      </c>
      <c r="B27" s="61" t="s">
        <v>64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57"/>
    </row>
    <row r="28" spans="1:13" ht="15" customHeight="1">
      <c r="A28" s="50" t="s">
        <v>65</v>
      </c>
      <c r="B28" s="61" t="s">
        <v>66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57"/>
    </row>
    <row r="29" spans="1:13" ht="12.75" customHeight="1">
      <c r="A29" s="50" t="s">
        <v>67</v>
      </c>
      <c r="B29" s="61" t="s">
        <v>198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57"/>
    </row>
    <row r="30" spans="1:13" ht="15" customHeight="1">
      <c r="A30" s="50" t="s">
        <v>8</v>
      </c>
      <c r="B30" s="61" t="s">
        <v>68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57"/>
    </row>
    <row r="31" spans="1:13" ht="15" customHeight="1">
      <c r="A31" s="50" t="s">
        <v>9</v>
      </c>
      <c r="B31" s="61" t="s">
        <v>69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57"/>
    </row>
    <row r="32" spans="1:13" ht="15" customHeight="1">
      <c r="A32" s="50" t="s">
        <v>70</v>
      </c>
      <c r="B32" s="61" t="s">
        <v>71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57"/>
    </row>
    <row r="33" spans="1:13" ht="26.25">
      <c r="A33" s="50" t="s">
        <v>72</v>
      </c>
      <c r="B33" s="61" t="s">
        <v>199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57"/>
    </row>
    <row r="34" spans="1:13" ht="15" customHeight="1">
      <c r="A34" s="50" t="s">
        <v>10</v>
      </c>
      <c r="B34" s="61" t="s">
        <v>73</v>
      </c>
      <c r="C34" s="84"/>
      <c r="D34" s="85"/>
      <c r="E34" s="84"/>
      <c r="F34" s="84"/>
      <c r="G34" s="84"/>
      <c r="H34" s="84"/>
      <c r="I34" s="84"/>
      <c r="J34" s="84"/>
      <c r="K34" s="84"/>
      <c r="L34" s="84"/>
      <c r="M34" s="57"/>
    </row>
    <row r="35" spans="1:13" ht="15" customHeight="1">
      <c r="A35" s="50" t="s">
        <v>12</v>
      </c>
      <c r="B35" s="61" t="s">
        <v>74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57"/>
    </row>
    <row r="36" spans="1:13" ht="15" customHeight="1">
      <c r="A36" s="50" t="s">
        <v>13</v>
      </c>
      <c r="B36" s="61" t="s">
        <v>75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57"/>
    </row>
    <row r="37" spans="1:13" ht="15" customHeight="1">
      <c r="A37" s="50" t="s">
        <v>76</v>
      </c>
      <c r="B37" s="61" t="s">
        <v>77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57"/>
    </row>
    <row r="38" spans="1:13" ht="15" customHeight="1">
      <c r="A38" s="50" t="s">
        <v>78</v>
      </c>
      <c r="B38" s="61" t="s">
        <v>79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57"/>
    </row>
    <row r="39" spans="1:13" ht="15" customHeight="1">
      <c r="A39" s="50" t="s">
        <v>80</v>
      </c>
      <c r="B39" s="61" t="s">
        <v>81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57"/>
    </row>
    <row r="40" spans="1:13" ht="15" customHeight="1">
      <c r="A40" s="50" t="s">
        <v>82</v>
      </c>
      <c r="B40" s="61" t="s">
        <v>83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57"/>
    </row>
    <row r="41" spans="1:13" ht="15" customHeight="1">
      <c r="A41" s="50" t="s">
        <v>84</v>
      </c>
      <c r="B41" s="61" t="s">
        <v>85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57"/>
    </row>
    <row r="42" spans="1:13" ht="26.25" customHeight="1">
      <c r="A42" s="50" t="s">
        <v>222</v>
      </c>
      <c r="B42" s="61" t="s">
        <v>223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57"/>
    </row>
    <row r="43" spans="1:13" s="39" customFormat="1" ht="15" customHeight="1">
      <c r="A43" s="51"/>
      <c r="B43" s="53" t="s">
        <v>86</v>
      </c>
      <c r="C43" s="84">
        <v>16.79</v>
      </c>
      <c r="D43" s="84">
        <f>D20</f>
        <v>0.287563025210084</v>
      </c>
      <c r="E43" s="84">
        <f>C43/4</f>
        <v>4.1975</v>
      </c>
      <c r="F43" s="84">
        <f>D43</f>
        <v>0.287563025210084</v>
      </c>
      <c r="G43" s="84">
        <f>E43</f>
        <v>4.1975</v>
      </c>
      <c r="H43" s="84"/>
      <c r="I43" s="84">
        <f>G43</f>
        <v>4.1975</v>
      </c>
      <c r="J43" s="84"/>
      <c r="K43" s="84">
        <f>I43</f>
        <v>4.1975</v>
      </c>
      <c r="L43" s="84"/>
      <c r="M43" s="58"/>
    </row>
    <row r="44" spans="1:13" ht="15" customHeight="1">
      <c r="A44" s="50"/>
      <c r="B44" s="52" t="s">
        <v>87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57"/>
    </row>
    <row r="45" spans="1:13" ht="15" customHeight="1">
      <c r="A45" s="50"/>
      <c r="B45" s="54" t="s">
        <v>88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/>
    </row>
    <row r="46" spans="1:13" ht="15" customHeight="1">
      <c r="A46" s="50"/>
      <c r="B46" s="54" t="s">
        <v>89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3" ht="15" customHeight="1">
      <c r="A47" s="9"/>
      <c r="B47" s="4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0"/>
    </row>
    <row r="48" spans="1:12" ht="12.75">
      <c r="A48" s="41"/>
      <c r="B48" s="41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="2" customFormat="1" ht="9.75">
      <c r="A49" s="4" t="s">
        <v>90</v>
      </c>
    </row>
    <row r="50" s="2" customFormat="1" ht="9.75">
      <c r="A50" s="4" t="s">
        <v>91</v>
      </c>
    </row>
  </sheetData>
  <sheetProtection/>
  <mergeCells count="17">
    <mergeCell ref="H6:M6"/>
    <mergeCell ref="G16:H16"/>
    <mergeCell ref="J8:M8"/>
    <mergeCell ref="K9:M9"/>
    <mergeCell ref="H10:M10"/>
    <mergeCell ref="J11:K11"/>
    <mergeCell ref="L12:M12"/>
    <mergeCell ref="A5:M5"/>
    <mergeCell ref="C15:L15"/>
    <mergeCell ref="B15:B17"/>
    <mergeCell ref="A15:A17"/>
    <mergeCell ref="M15:M17"/>
    <mergeCell ref="I16:J16"/>
    <mergeCell ref="K16:L16"/>
    <mergeCell ref="C16:D16"/>
    <mergeCell ref="E16:F16"/>
    <mergeCell ref="A6:G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A39"/>
  <sheetViews>
    <sheetView zoomScaleSheetLayoutView="70" zoomScalePageLayoutView="0" workbookViewId="0" topLeftCell="A10">
      <selection activeCell="V12" sqref="V12"/>
    </sheetView>
  </sheetViews>
  <sheetFormatPr defaultColWidth="1.4921875" defaultRowHeight="12.75"/>
  <cols>
    <col min="1" max="1" width="4.125" style="1" customWidth="1"/>
    <col min="2" max="2" width="36.50390625" style="1" customWidth="1"/>
    <col min="3" max="3" width="5.50390625" style="1" customWidth="1"/>
    <col min="4" max="4" width="3.625" style="1" bestFit="1" customWidth="1"/>
    <col min="5" max="5" width="3.875" style="1" bestFit="1" customWidth="1"/>
    <col min="6" max="6" width="6.50390625" style="1" customWidth="1"/>
    <col min="7" max="7" width="5.125" style="1" bestFit="1" customWidth="1"/>
    <col min="8" max="8" width="4.125" style="1" customWidth="1"/>
    <col min="9" max="9" width="3.625" style="1" bestFit="1" customWidth="1"/>
    <col min="10" max="10" width="3.875" style="1" bestFit="1" customWidth="1"/>
    <col min="11" max="11" width="6.50390625" style="1" customWidth="1"/>
    <col min="12" max="12" width="5.125" style="1" bestFit="1" customWidth="1"/>
    <col min="13" max="13" width="6.125" style="1" customWidth="1"/>
    <col min="14" max="14" width="3.625" style="1" bestFit="1" customWidth="1"/>
    <col min="15" max="15" width="3.875" style="1" bestFit="1" customWidth="1"/>
    <col min="16" max="16" width="6.50390625" style="1" customWidth="1"/>
    <col min="17" max="17" width="5.125" style="1" bestFit="1" customWidth="1"/>
    <col min="18" max="18" width="4.125" style="1" customWidth="1"/>
    <col min="19" max="19" width="3.625" style="1" bestFit="1" customWidth="1"/>
    <col min="20" max="20" width="3.875" style="1" bestFit="1" customWidth="1"/>
    <col min="21" max="21" width="6.50390625" style="1" customWidth="1"/>
    <col min="22" max="22" width="5.125" style="1" bestFit="1" customWidth="1"/>
    <col min="23" max="23" width="7.375" style="1" customWidth="1"/>
    <col min="24" max="24" width="7.875" style="1" customWidth="1"/>
    <col min="25" max="25" width="7.50390625" style="1" bestFit="1" customWidth="1"/>
    <col min="26" max="26" width="7.375" style="1" customWidth="1"/>
    <col min="27" max="27" width="6.125" style="1" customWidth="1"/>
    <col min="28" max="28" width="7.50390625" style="1" customWidth="1"/>
    <col min="29" max="29" width="8.125" style="1" customWidth="1"/>
    <col min="30" max="30" width="7.50390625" style="1" bestFit="1" customWidth="1"/>
    <col min="31" max="32" width="7.625" style="1" customWidth="1"/>
    <col min="33" max="33" width="3.875" style="1" bestFit="1" customWidth="1"/>
    <col min="34" max="34" width="6.50390625" style="1" customWidth="1"/>
    <col min="35" max="35" width="6.375" style="1" customWidth="1"/>
    <col min="36" max="36" width="7.00390625" style="1" customWidth="1"/>
    <col min="37" max="16384" width="1.4921875" style="1" customWidth="1"/>
  </cols>
  <sheetData>
    <row r="1" spans="32:36" s="18" customFormat="1" ht="11.25" customHeight="1">
      <c r="AF1" s="127" t="s">
        <v>187</v>
      </c>
      <c r="AG1" s="127"/>
      <c r="AH1" s="127"/>
      <c r="AI1" s="127"/>
      <c r="AJ1" s="127"/>
    </row>
    <row r="2" spans="32:36" s="18" customFormat="1" ht="9.75">
      <c r="AF2" s="127"/>
      <c r="AG2" s="127"/>
      <c r="AH2" s="127"/>
      <c r="AI2" s="127"/>
      <c r="AJ2" s="127"/>
    </row>
    <row r="3" spans="32:36" s="18" customFormat="1" ht="9.75">
      <c r="AF3" s="127"/>
      <c r="AG3" s="127"/>
      <c r="AH3" s="127"/>
      <c r="AI3" s="127"/>
      <c r="AJ3" s="127"/>
    </row>
    <row r="4" s="20" customFormat="1" ht="7.5" customHeight="1"/>
    <row r="5" spans="1:79" s="22" customFormat="1" ht="33" customHeight="1">
      <c r="A5" s="120" t="s">
        <v>226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</row>
    <row r="6" spans="1:79" s="22" customFormat="1" ht="13.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="6" customFormat="1" ht="7.5" customHeight="1"/>
    <row r="8" s="6" customFormat="1" ht="12">
      <c r="AJ8" s="20" t="s">
        <v>18</v>
      </c>
    </row>
    <row r="9" spans="33:36" s="6" customFormat="1" ht="12">
      <c r="AG9" s="91" t="s">
        <v>228</v>
      </c>
      <c r="AH9" s="91"/>
      <c r="AI9" s="91"/>
      <c r="AJ9" s="91"/>
    </row>
    <row r="10" spans="31:36" s="6" customFormat="1" ht="12.75" customHeight="1">
      <c r="AE10" s="91" t="s">
        <v>229</v>
      </c>
      <c r="AF10" s="91"/>
      <c r="AG10" s="91"/>
      <c r="AH10" s="91"/>
      <c r="AI10" s="91"/>
      <c r="AJ10" s="91"/>
    </row>
    <row r="11" spans="31:36" s="24" customFormat="1" ht="12">
      <c r="AE11" s="91" t="s">
        <v>230</v>
      </c>
      <c r="AF11" s="91"/>
      <c r="AG11" s="91"/>
      <c r="AH11" s="91"/>
      <c r="AI11" s="91"/>
      <c r="AJ11" s="91"/>
    </row>
    <row r="12" spans="31:35" s="6" customFormat="1" ht="71.25" customHeight="1">
      <c r="AE12" s="20"/>
      <c r="AG12" s="97"/>
      <c r="AH12" s="97"/>
      <c r="AI12" s="26"/>
    </row>
    <row r="13" spans="31:36" s="6" customFormat="1" ht="12">
      <c r="AE13" s="20"/>
      <c r="AG13" s="25"/>
      <c r="AH13" s="25"/>
      <c r="AI13" s="101" t="s">
        <v>238</v>
      </c>
      <c r="AJ13" s="101"/>
    </row>
    <row r="14" spans="35:36" s="6" customFormat="1" ht="21" customHeight="1">
      <c r="AI14" s="25"/>
      <c r="AJ14" s="20" t="s">
        <v>34</v>
      </c>
    </row>
    <row r="15" spans="35:36" s="6" customFormat="1" ht="9" customHeight="1">
      <c r="AI15" s="25"/>
      <c r="AJ15" s="20"/>
    </row>
    <row r="16" spans="1:36" s="42" customFormat="1" ht="10.5" customHeight="1">
      <c r="A16" s="117" t="s">
        <v>185</v>
      </c>
      <c r="B16" s="125" t="s">
        <v>39</v>
      </c>
      <c r="C16" s="117" t="s">
        <v>174</v>
      </c>
      <c r="D16" s="121"/>
      <c r="E16" s="121"/>
      <c r="F16" s="121"/>
      <c r="G16" s="122"/>
      <c r="H16" s="117" t="s">
        <v>170</v>
      </c>
      <c r="I16" s="121"/>
      <c r="J16" s="121"/>
      <c r="K16" s="121"/>
      <c r="L16" s="122"/>
      <c r="M16" s="117" t="s">
        <v>175</v>
      </c>
      <c r="N16" s="121"/>
      <c r="O16" s="121"/>
      <c r="P16" s="121"/>
      <c r="Q16" s="122"/>
      <c r="R16" s="117" t="s">
        <v>171</v>
      </c>
      <c r="S16" s="121"/>
      <c r="T16" s="121"/>
      <c r="U16" s="121"/>
      <c r="V16" s="122"/>
      <c r="W16" s="128" t="s">
        <v>40</v>
      </c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</row>
    <row r="17" spans="1:36" s="42" customFormat="1" ht="10.5" customHeight="1">
      <c r="A17" s="118"/>
      <c r="B17" s="126"/>
      <c r="C17" s="119"/>
      <c r="D17" s="123"/>
      <c r="E17" s="123"/>
      <c r="F17" s="123"/>
      <c r="G17" s="124"/>
      <c r="H17" s="119"/>
      <c r="I17" s="123"/>
      <c r="J17" s="123"/>
      <c r="K17" s="123"/>
      <c r="L17" s="124"/>
      <c r="M17" s="119"/>
      <c r="N17" s="123"/>
      <c r="O17" s="123"/>
      <c r="P17" s="123"/>
      <c r="Q17" s="124"/>
      <c r="R17" s="119"/>
      <c r="S17" s="123"/>
      <c r="T17" s="123"/>
      <c r="U17" s="123"/>
      <c r="V17" s="124"/>
      <c r="W17" s="128" t="s">
        <v>41</v>
      </c>
      <c r="X17" s="128"/>
      <c r="Y17" s="128"/>
      <c r="Z17" s="128"/>
      <c r="AA17" s="128" t="s">
        <v>42</v>
      </c>
      <c r="AB17" s="128"/>
      <c r="AC17" s="128"/>
      <c r="AD17" s="128"/>
      <c r="AE17" s="128" t="s">
        <v>43</v>
      </c>
      <c r="AF17" s="128"/>
      <c r="AG17" s="128"/>
      <c r="AH17" s="128"/>
      <c r="AI17" s="128"/>
      <c r="AJ17" s="128" t="s">
        <v>176</v>
      </c>
    </row>
    <row r="18" spans="1:36" s="42" customFormat="1" ht="63.75" customHeight="1">
      <c r="A18" s="119"/>
      <c r="B18" s="31" t="s">
        <v>5</v>
      </c>
      <c r="C18" s="31" t="s">
        <v>44</v>
      </c>
      <c r="D18" s="31" t="s">
        <v>45</v>
      </c>
      <c r="E18" s="31" t="s">
        <v>46</v>
      </c>
      <c r="F18" s="31" t="s">
        <v>177</v>
      </c>
      <c r="G18" s="31" t="s">
        <v>172</v>
      </c>
      <c r="H18" s="31" t="s">
        <v>44</v>
      </c>
      <c r="I18" s="31" t="s">
        <v>45</v>
      </c>
      <c r="J18" s="31" t="s">
        <v>46</v>
      </c>
      <c r="K18" s="31" t="s">
        <v>177</v>
      </c>
      <c r="L18" s="31" t="s">
        <v>172</v>
      </c>
      <c r="M18" s="31" t="s">
        <v>44</v>
      </c>
      <c r="N18" s="31" t="s">
        <v>45</v>
      </c>
      <c r="O18" s="31" t="s">
        <v>46</v>
      </c>
      <c r="P18" s="31" t="s">
        <v>177</v>
      </c>
      <c r="Q18" s="31" t="s">
        <v>172</v>
      </c>
      <c r="R18" s="31" t="s">
        <v>44</v>
      </c>
      <c r="S18" s="31" t="s">
        <v>45</v>
      </c>
      <c r="T18" s="31" t="s">
        <v>46</v>
      </c>
      <c r="U18" s="31" t="s">
        <v>177</v>
      </c>
      <c r="V18" s="31" t="s">
        <v>172</v>
      </c>
      <c r="W18" s="31" t="s">
        <v>178</v>
      </c>
      <c r="X18" s="31" t="s">
        <v>179</v>
      </c>
      <c r="Y18" s="31" t="s">
        <v>180</v>
      </c>
      <c r="Z18" s="31" t="s">
        <v>173</v>
      </c>
      <c r="AA18" s="31" t="s">
        <v>178</v>
      </c>
      <c r="AB18" s="31" t="s">
        <v>179</v>
      </c>
      <c r="AC18" s="31" t="s">
        <v>181</v>
      </c>
      <c r="AD18" s="31" t="s">
        <v>180</v>
      </c>
      <c r="AE18" s="31" t="s">
        <v>178</v>
      </c>
      <c r="AF18" s="31" t="s">
        <v>179</v>
      </c>
      <c r="AG18" s="31" t="s">
        <v>182</v>
      </c>
      <c r="AH18" s="31" t="s">
        <v>183</v>
      </c>
      <c r="AI18" s="31" t="s">
        <v>184</v>
      </c>
      <c r="AJ18" s="128"/>
    </row>
    <row r="19" spans="1:36" s="8" customFormat="1" ht="9.75">
      <c r="A19" s="34" t="s">
        <v>35</v>
      </c>
      <c r="B19" s="35" t="s">
        <v>164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  <c r="X19" s="33"/>
      <c r="Y19" s="32"/>
      <c r="Z19" s="32"/>
      <c r="AA19" s="33"/>
      <c r="AB19" s="33"/>
      <c r="AC19" s="32"/>
      <c r="AD19" s="32"/>
      <c r="AE19" s="33"/>
      <c r="AF19" s="33"/>
      <c r="AG19" s="33"/>
      <c r="AH19" s="33"/>
      <c r="AI19" s="32"/>
      <c r="AJ19" s="33"/>
    </row>
    <row r="20" spans="1:36" s="8" customFormat="1" ht="20.25">
      <c r="A20" s="34" t="s">
        <v>6</v>
      </c>
      <c r="B20" s="35" t="s">
        <v>165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3"/>
      <c r="Y20" s="32"/>
      <c r="Z20" s="32"/>
      <c r="AA20" s="33"/>
      <c r="AB20" s="33"/>
      <c r="AC20" s="32"/>
      <c r="AD20" s="32"/>
      <c r="AE20" s="33"/>
      <c r="AF20" s="33"/>
      <c r="AG20" s="33"/>
      <c r="AH20" s="33"/>
      <c r="AI20" s="32"/>
      <c r="AJ20" s="33"/>
    </row>
    <row r="21" spans="1:36" s="8" customFormat="1" ht="20.25">
      <c r="A21" s="34" t="s">
        <v>7</v>
      </c>
      <c r="B21" s="35" t="s">
        <v>166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3"/>
      <c r="Y21" s="32"/>
      <c r="Z21" s="32"/>
      <c r="AA21" s="33"/>
      <c r="AB21" s="33"/>
      <c r="AC21" s="32"/>
      <c r="AD21" s="32"/>
      <c r="AE21" s="33"/>
      <c r="AF21" s="33"/>
      <c r="AG21" s="33"/>
      <c r="AH21" s="33"/>
      <c r="AI21" s="32"/>
      <c r="AJ21" s="33"/>
    </row>
    <row r="22" spans="1:36" s="8" customFormat="1" ht="9.75">
      <c r="A22" s="34" t="s">
        <v>8</v>
      </c>
      <c r="B22" s="35" t="s">
        <v>167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/>
      <c r="X22" s="33"/>
      <c r="Y22" s="32"/>
      <c r="Z22" s="32"/>
      <c r="AA22" s="33"/>
      <c r="AB22" s="33"/>
      <c r="AC22" s="32"/>
      <c r="AD22" s="32"/>
      <c r="AE22" s="33"/>
      <c r="AF22" s="33"/>
      <c r="AG22" s="33"/>
      <c r="AH22" s="33"/>
      <c r="AI22" s="32"/>
      <c r="AJ22" s="33"/>
    </row>
    <row r="23" spans="1:36" s="8" customFormat="1" ht="20.25">
      <c r="A23" s="34" t="s">
        <v>9</v>
      </c>
      <c r="B23" s="35" t="s">
        <v>168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3"/>
      <c r="Y23" s="32"/>
      <c r="Z23" s="32"/>
      <c r="AA23" s="33"/>
      <c r="AB23" s="33"/>
      <c r="AC23" s="32"/>
      <c r="AD23" s="32"/>
      <c r="AE23" s="33"/>
      <c r="AF23" s="33"/>
      <c r="AG23" s="33"/>
      <c r="AH23" s="33"/>
      <c r="AI23" s="32"/>
      <c r="AJ23" s="33"/>
    </row>
    <row r="24" spans="1:36" s="8" customFormat="1" ht="36.75" customHeight="1">
      <c r="A24" s="34" t="s">
        <v>10</v>
      </c>
      <c r="B24" s="35" t="s">
        <v>186</v>
      </c>
      <c r="C24" s="83">
        <f>C25+C26</f>
        <v>19.811922653154</v>
      </c>
      <c r="D24" s="32"/>
      <c r="E24" s="32"/>
      <c r="F24" s="83">
        <f>F25+F26</f>
        <v>19.811922653154</v>
      </c>
      <c r="G24" s="32"/>
      <c r="H24" s="83">
        <f>'Прил 7.1'!E25</f>
        <v>0.34219999999999995</v>
      </c>
      <c r="I24" s="32"/>
      <c r="J24" s="32"/>
      <c r="K24" s="83">
        <f>H24</f>
        <v>0.34219999999999995</v>
      </c>
      <c r="L24" s="32"/>
      <c r="M24" s="83">
        <f>F24-K24</f>
        <v>19.469722653154</v>
      </c>
      <c r="N24" s="32"/>
      <c r="O24" s="32"/>
      <c r="P24" s="83">
        <f>M24</f>
        <v>19.469722653154</v>
      </c>
      <c r="Q24" s="32"/>
      <c r="R24" s="32"/>
      <c r="S24" s="32"/>
      <c r="T24" s="32"/>
      <c r="U24" s="32"/>
      <c r="V24" s="32"/>
      <c r="W24" s="33"/>
      <c r="X24" s="33"/>
      <c r="Y24" s="32"/>
      <c r="Z24" s="32"/>
      <c r="AA24" s="33"/>
      <c r="AB24" s="33"/>
      <c r="AC24" s="32"/>
      <c r="AD24" s="32"/>
      <c r="AE24" s="33"/>
      <c r="AF24" s="33"/>
      <c r="AG24" s="33"/>
      <c r="AH24" s="33"/>
      <c r="AI24" s="32"/>
      <c r="AJ24" s="33"/>
    </row>
    <row r="25" spans="1:36" s="2" customFormat="1" ht="20.25">
      <c r="A25" s="43" t="s">
        <v>0</v>
      </c>
      <c r="B25" s="81" t="s">
        <v>231</v>
      </c>
      <c r="C25" s="82">
        <f>'Прил 7.1'!D25</f>
        <v>8.385559568665045</v>
      </c>
      <c r="D25" s="45"/>
      <c r="E25" s="45"/>
      <c r="F25" s="82">
        <f>C25</f>
        <v>8.385559568665045</v>
      </c>
      <c r="G25" s="45"/>
      <c r="H25" s="82">
        <f>H24</f>
        <v>0.34219999999999995</v>
      </c>
      <c r="I25" s="45"/>
      <c r="J25" s="45"/>
      <c r="K25" s="82">
        <f>H25</f>
        <v>0.34219999999999995</v>
      </c>
      <c r="L25" s="45"/>
      <c r="M25" s="82">
        <f>F25-K25</f>
        <v>8.043359568665045</v>
      </c>
      <c r="N25" s="45"/>
      <c r="O25" s="45"/>
      <c r="P25" s="82">
        <f>M25</f>
        <v>8.043359568665045</v>
      </c>
      <c r="Q25" s="45"/>
      <c r="R25" s="45"/>
      <c r="S25" s="45"/>
      <c r="T25" s="45"/>
      <c r="U25" s="45"/>
      <c r="V25" s="45"/>
      <c r="W25" s="43"/>
      <c r="X25" s="43"/>
      <c r="Y25" s="64"/>
      <c r="Z25" s="45"/>
      <c r="AA25" s="44"/>
      <c r="AB25" s="44"/>
      <c r="AC25" s="45"/>
      <c r="AD25" s="45"/>
      <c r="AE25" s="43" t="s">
        <v>235</v>
      </c>
      <c r="AF25" s="43" t="s">
        <v>110</v>
      </c>
      <c r="AG25" s="44"/>
      <c r="AH25" s="44"/>
      <c r="AI25" s="45"/>
      <c r="AJ25" s="44"/>
    </row>
    <row r="26" spans="1:36" s="2" customFormat="1" ht="20.25">
      <c r="A26" s="43" t="s">
        <v>1</v>
      </c>
      <c r="B26" s="81" t="s">
        <v>232</v>
      </c>
      <c r="C26" s="82">
        <f>'Прил 7.1'!D26</f>
        <v>11.426363084488955</v>
      </c>
      <c r="D26" s="45"/>
      <c r="E26" s="45"/>
      <c r="F26" s="82">
        <f>C26</f>
        <v>11.426363084488955</v>
      </c>
      <c r="G26" s="45"/>
      <c r="H26" s="45"/>
      <c r="I26" s="45"/>
      <c r="J26" s="45"/>
      <c r="K26" s="45"/>
      <c r="L26" s="45"/>
      <c r="M26" s="82">
        <f>F26-K26</f>
        <v>11.426363084488955</v>
      </c>
      <c r="N26" s="45"/>
      <c r="O26" s="45"/>
      <c r="P26" s="82">
        <f>M26</f>
        <v>11.426363084488955</v>
      </c>
      <c r="Q26" s="45"/>
      <c r="R26" s="45"/>
      <c r="S26" s="45"/>
      <c r="T26" s="45"/>
      <c r="U26" s="45"/>
      <c r="V26" s="45"/>
      <c r="W26" s="44"/>
      <c r="X26" s="44"/>
      <c r="Y26" s="45"/>
      <c r="Z26" s="45"/>
      <c r="AA26" s="44"/>
      <c r="AB26" s="44"/>
      <c r="AC26" s="45"/>
      <c r="AD26" s="45"/>
      <c r="AE26" s="43" t="s">
        <v>220</v>
      </c>
      <c r="AF26" s="43" t="s">
        <v>110</v>
      </c>
      <c r="AG26" s="44"/>
      <c r="AH26" s="44"/>
      <c r="AI26" s="45"/>
      <c r="AJ26" s="44"/>
    </row>
    <row r="27" spans="1:36" s="8" customFormat="1" ht="9.75">
      <c r="A27" s="34" t="s">
        <v>12</v>
      </c>
      <c r="B27" s="33" t="s">
        <v>14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3"/>
      <c r="Y27" s="32"/>
      <c r="Z27" s="32"/>
      <c r="AA27" s="33"/>
      <c r="AB27" s="33"/>
      <c r="AC27" s="32"/>
      <c r="AD27" s="32"/>
      <c r="AE27" s="33"/>
      <c r="AF27" s="33"/>
      <c r="AG27" s="33"/>
      <c r="AH27" s="33"/>
      <c r="AI27" s="32"/>
      <c r="AJ27" s="33"/>
    </row>
    <row r="28" spans="1:36" s="8" customFormat="1" ht="20.25">
      <c r="A28" s="34"/>
      <c r="B28" s="35" t="s">
        <v>169</v>
      </c>
      <c r="C28" s="83"/>
      <c r="D28" s="32"/>
      <c r="E28" s="32"/>
      <c r="F28" s="83"/>
      <c r="G28" s="32"/>
      <c r="H28" s="32"/>
      <c r="I28" s="32"/>
      <c r="J28" s="32"/>
      <c r="K28" s="32"/>
      <c r="L28" s="32"/>
      <c r="M28" s="83"/>
      <c r="N28" s="32"/>
      <c r="O28" s="32"/>
      <c r="P28" s="83"/>
      <c r="Q28" s="32"/>
      <c r="R28" s="32"/>
      <c r="S28" s="32"/>
      <c r="T28" s="32"/>
      <c r="U28" s="32"/>
      <c r="V28" s="32"/>
      <c r="W28" s="33"/>
      <c r="X28" s="33"/>
      <c r="Y28" s="32"/>
      <c r="Z28" s="32"/>
      <c r="AA28" s="33"/>
      <c r="AB28" s="33"/>
      <c r="AC28" s="32"/>
      <c r="AD28" s="32"/>
      <c r="AE28" s="33"/>
      <c r="AF28" s="33"/>
      <c r="AG28" s="33"/>
      <c r="AH28" s="33"/>
      <c r="AI28" s="32"/>
      <c r="AJ28" s="33"/>
    </row>
    <row r="29" spans="1:2" s="2" customFormat="1" ht="4.5" customHeight="1">
      <c r="A29" s="3"/>
      <c r="B29" s="3"/>
    </row>
    <row r="30" spans="1:3" s="2" customFormat="1" ht="11.25" customHeight="1">
      <c r="A30" s="46"/>
      <c r="B30" s="46"/>
      <c r="C30" s="46"/>
    </row>
    <row r="31" s="2" customFormat="1" ht="9.75"/>
    <row r="32" spans="1:65" ht="12.75">
      <c r="A32" s="47" t="s">
        <v>188</v>
      </c>
      <c r="B32" s="48" t="s">
        <v>189</v>
      </c>
      <c r="C32" s="48"/>
      <c r="D32" s="48"/>
      <c r="E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</row>
    <row r="33" spans="1:65" ht="12.75">
      <c r="A33" s="47" t="s">
        <v>190</v>
      </c>
      <c r="B33" s="48" t="s">
        <v>191</v>
      </c>
      <c r="C33" s="48"/>
      <c r="D33" s="47"/>
      <c r="E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</row>
    <row r="34" spans="1:65" ht="12.75">
      <c r="A34" s="47" t="s">
        <v>192</v>
      </c>
      <c r="B34" s="48" t="s">
        <v>193</v>
      </c>
      <c r="C34" s="48"/>
      <c r="D34" s="47"/>
      <c r="E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65" ht="12.75">
      <c r="A35" s="48"/>
      <c r="B35" s="48"/>
      <c r="C35" s="48"/>
      <c r="D35" s="48"/>
      <c r="E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</row>
    <row r="36" spans="2:65" ht="12.75">
      <c r="B36" s="48" t="s">
        <v>36</v>
      </c>
      <c r="C36" s="48"/>
      <c r="D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</row>
    <row r="37" spans="2:65" ht="12.7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2:65" ht="12.7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2:65" ht="12.7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</sheetData>
  <sheetProtection/>
  <mergeCells count="20">
    <mergeCell ref="AE10:AJ10"/>
    <mergeCell ref="R16:V17"/>
    <mergeCell ref="B16:B17"/>
    <mergeCell ref="AF1:AJ3"/>
    <mergeCell ref="AI13:AJ13"/>
    <mergeCell ref="AA17:AD17"/>
    <mergeCell ref="AE17:AI17"/>
    <mergeCell ref="W16:AJ16"/>
    <mergeCell ref="W17:Z17"/>
    <mergeCell ref="AJ17:AJ18"/>
    <mergeCell ref="AG12:AH12"/>
    <mergeCell ref="A6:P6"/>
    <mergeCell ref="Q6:AJ6"/>
    <mergeCell ref="AE11:AJ11"/>
    <mergeCell ref="A16:A18"/>
    <mergeCell ref="A5:AJ5"/>
    <mergeCell ref="AG9:AJ9"/>
    <mergeCell ref="C16:G17"/>
    <mergeCell ref="H16:L17"/>
    <mergeCell ref="M16: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O37"/>
  <sheetViews>
    <sheetView view="pageBreakPreview" zoomScaleSheetLayoutView="100" workbookViewId="0" topLeftCell="A13">
      <selection activeCell="K17" sqref="K17"/>
    </sheetView>
  </sheetViews>
  <sheetFormatPr defaultColWidth="1.4921875" defaultRowHeight="12.75"/>
  <cols>
    <col min="1" max="1" width="6.50390625" style="1" customWidth="1"/>
    <col min="2" max="2" width="32.625" style="1" customWidth="1"/>
    <col min="3" max="3" width="10.375" style="1" customWidth="1"/>
    <col min="4" max="4" width="6.375" style="1" bestFit="1" customWidth="1"/>
    <col min="5" max="5" width="7.375" style="1" bestFit="1" customWidth="1"/>
    <col min="6" max="6" width="5.875" style="1" customWidth="1"/>
    <col min="7" max="7" width="4.625" style="1" bestFit="1" customWidth="1"/>
    <col min="8" max="8" width="5.50390625" style="1" customWidth="1"/>
    <col min="9" max="9" width="4.50390625" style="1" customWidth="1"/>
    <col min="10" max="10" width="4.875" style="1" bestFit="1" customWidth="1"/>
    <col min="11" max="11" width="4.625" style="1" bestFit="1" customWidth="1"/>
    <col min="12" max="12" width="4.875" style="1" bestFit="1" customWidth="1"/>
    <col min="13" max="13" width="4.625" style="1" bestFit="1" customWidth="1"/>
    <col min="14" max="14" width="5.125" style="1" customWidth="1"/>
    <col min="15" max="15" width="7.125" style="1" bestFit="1" customWidth="1"/>
    <col min="16" max="16" width="7.50390625" style="1" customWidth="1"/>
    <col min="17" max="17" width="8.50390625" style="1" customWidth="1"/>
    <col min="18" max="18" width="11.50390625" style="1" customWidth="1"/>
    <col min="19" max="19" width="6.625" style="1" customWidth="1"/>
    <col min="20" max="20" width="7.50390625" style="1" customWidth="1"/>
    <col min="21" max="22" width="11.50390625" style="1" customWidth="1"/>
    <col min="23" max="23" width="9.50390625" style="1" customWidth="1"/>
    <col min="24" max="16384" width="1.4921875" style="1" customWidth="1"/>
  </cols>
  <sheetData>
    <row r="1" spans="18:23" s="18" customFormat="1" ht="9.75">
      <c r="R1" s="19"/>
      <c r="W1" s="19" t="s">
        <v>26</v>
      </c>
    </row>
    <row r="2" spans="18:23" s="18" customFormat="1" ht="9.75">
      <c r="R2" s="19"/>
      <c r="W2" s="19" t="s">
        <v>16</v>
      </c>
    </row>
    <row r="3" spans="18:23" s="18" customFormat="1" ht="9.75">
      <c r="R3" s="19"/>
      <c r="W3" s="19" t="s">
        <v>38</v>
      </c>
    </row>
    <row r="4" spans="1:93" s="22" customFormat="1" ht="36" customHeight="1">
      <c r="A4" s="120" t="s">
        <v>225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</row>
    <row r="5" s="6" customFormat="1" ht="7.5" customHeight="1"/>
    <row r="6" spans="16:23" s="6" customFormat="1" ht="12">
      <c r="P6" s="20"/>
      <c r="U6" s="20"/>
      <c r="W6" s="20" t="s">
        <v>18</v>
      </c>
    </row>
    <row r="7" spans="16:23" s="6" customFormat="1" ht="12.75" customHeight="1">
      <c r="P7" s="20"/>
      <c r="S7" s="23"/>
      <c r="T7" s="23"/>
      <c r="U7" s="23"/>
      <c r="V7" s="91" t="s">
        <v>228</v>
      </c>
      <c r="W7" s="91"/>
    </row>
    <row r="8" spans="16:23" s="6" customFormat="1" ht="12.75" customHeight="1">
      <c r="P8" s="20"/>
      <c r="S8" s="20"/>
      <c r="T8" s="91" t="s">
        <v>229</v>
      </c>
      <c r="U8" s="91"/>
      <c r="V8" s="91"/>
      <c r="W8" s="91"/>
    </row>
    <row r="9" spans="9:23" s="6" customFormat="1" ht="12">
      <c r="I9" s="137"/>
      <c r="J9" s="137"/>
      <c r="K9" s="137"/>
      <c r="L9" s="137"/>
      <c r="M9" s="137"/>
      <c r="N9" s="137"/>
      <c r="O9" s="137"/>
      <c r="P9" s="137"/>
      <c r="V9" s="91" t="s">
        <v>230</v>
      </c>
      <c r="W9" s="91"/>
    </row>
    <row r="10" spans="9:24" s="24" customFormat="1" ht="57.75" customHeight="1">
      <c r="I10" s="132"/>
      <c r="J10" s="132"/>
      <c r="K10" s="132"/>
      <c r="L10" s="132"/>
      <c r="M10" s="132"/>
      <c r="N10" s="132"/>
      <c r="O10" s="132"/>
      <c r="P10" s="132"/>
      <c r="S10" s="25"/>
      <c r="T10" s="101"/>
      <c r="U10" s="101"/>
      <c r="V10" s="131"/>
      <c r="W10" s="131"/>
      <c r="X10" s="6"/>
    </row>
    <row r="11" spans="9:23" s="6" customFormat="1" ht="12">
      <c r="I11" s="25"/>
      <c r="J11" s="101"/>
      <c r="K11" s="101"/>
      <c r="L11" s="131"/>
      <c r="M11" s="131"/>
      <c r="V11" s="101" t="s">
        <v>238</v>
      </c>
      <c r="W11" s="101"/>
    </row>
    <row r="12" spans="9:23" s="6" customFormat="1" ht="12">
      <c r="I12" s="25"/>
      <c r="J12" s="26"/>
      <c r="K12" s="26"/>
      <c r="L12" s="27"/>
      <c r="M12" s="27"/>
      <c r="P12" s="20"/>
      <c r="V12" s="25"/>
      <c r="W12" s="20" t="s">
        <v>34</v>
      </c>
    </row>
    <row r="13" s="6" customFormat="1" ht="7.5" customHeight="1"/>
    <row r="14" spans="1:23" s="2" customFormat="1" ht="33.75" customHeight="1">
      <c r="A14" s="103" t="s">
        <v>3</v>
      </c>
      <c r="B14" s="103" t="s">
        <v>4</v>
      </c>
      <c r="C14" s="103" t="s">
        <v>162</v>
      </c>
      <c r="D14" s="130" t="s">
        <v>161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3" t="s">
        <v>160</v>
      </c>
      <c r="O14" s="134"/>
      <c r="P14" s="133" t="s">
        <v>159</v>
      </c>
      <c r="Q14" s="134"/>
      <c r="R14" s="103" t="s">
        <v>157</v>
      </c>
      <c r="S14" s="130" t="s">
        <v>33</v>
      </c>
      <c r="T14" s="130"/>
      <c r="U14" s="130"/>
      <c r="V14" s="130"/>
      <c r="W14" s="103" t="s">
        <v>49</v>
      </c>
    </row>
    <row r="15" spans="1:23" s="2" customFormat="1" ht="30" customHeight="1">
      <c r="A15" s="104"/>
      <c r="B15" s="104"/>
      <c r="C15" s="104"/>
      <c r="D15" s="130" t="s">
        <v>19</v>
      </c>
      <c r="E15" s="130"/>
      <c r="F15" s="130" t="s">
        <v>20</v>
      </c>
      <c r="G15" s="130"/>
      <c r="H15" s="130" t="s">
        <v>21</v>
      </c>
      <c r="I15" s="130"/>
      <c r="J15" s="130" t="s">
        <v>37</v>
      </c>
      <c r="K15" s="130"/>
      <c r="L15" s="130" t="s">
        <v>23</v>
      </c>
      <c r="M15" s="130"/>
      <c r="N15" s="135"/>
      <c r="O15" s="136"/>
      <c r="P15" s="135"/>
      <c r="Q15" s="136"/>
      <c r="R15" s="104"/>
      <c r="S15" s="103" t="s">
        <v>17</v>
      </c>
      <c r="T15" s="103" t="s">
        <v>24</v>
      </c>
      <c r="U15" s="130" t="s">
        <v>25</v>
      </c>
      <c r="V15" s="130"/>
      <c r="W15" s="104"/>
    </row>
    <row r="16" spans="1:23" s="2" customFormat="1" ht="51">
      <c r="A16" s="105"/>
      <c r="B16" s="105"/>
      <c r="C16" s="105"/>
      <c r="D16" s="17" t="s">
        <v>30</v>
      </c>
      <c r="E16" s="17" t="s">
        <v>31</v>
      </c>
      <c r="F16" s="17" t="s">
        <v>22</v>
      </c>
      <c r="G16" s="17" t="s">
        <v>32</v>
      </c>
      <c r="H16" s="17" t="s">
        <v>22</v>
      </c>
      <c r="I16" s="17" t="s">
        <v>32</v>
      </c>
      <c r="J16" s="17" t="s">
        <v>22</v>
      </c>
      <c r="K16" s="17" t="s">
        <v>32</v>
      </c>
      <c r="L16" s="17" t="s">
        <v>22</v>
      </c>
      <c r="M16" s="17" t="s">
        <v>32</v>
      </c>
      <c r="N16" s="17" t="s">
        <v>19</v>
      </c>
      <c r="O16" s="17" t="s">
        <v>158</v>
      </c>
      <c r="P16" s="17" t="s">
        <v>44</v>
      </c>
      <c r="Q16" s="17" t="s">
        <v>158</v>
      </c>
      <c r="R16" s="105"/>
      <c r="S16" s="105"/>
      <c r="T16" s="105"/>
      <c r="U16" s="17" t="s">
        <v>155</v>
      </c>
      <c r="V16" s="17" t="s">
        <v>156</v>
      </c>
      <c r="W16" s="105"/>
    </row>
    <row r="17" spans="1:23" s="5" customFormat="1" ht="10.5">
      <c r="A17" s="10"/>
      <c r="B17" s="10" t="s">
        <v>163</v>
      </c>
      <c r="C17" s="80">
        <f>C23+C31</f>
        <v>123.459652</v>
      </c>
      <c r="D17" s="80">
        <f>D23+D31</f>
        <v>19.811922653154</v>
      </c>
      <c r="E17" s="80">
        <f>E23</f>
        <v>0.34219999999999995</v>
      </c>
      <c r="F17" s="80">
        <f>F23+F31</f>
        <v>4.9529806632885</v>
      </c>
      <c r="G17" s="11"/>
      <c r="H17" s="80">
        <f>F17</f>
        <v>4.9529806632885</v>
      </c>
      <c r="I17" s="11"/>
      <c r="J17" s="80">
        <f>H17</f>
        <v>4.9529806632885</v>
      </c>
      <c r="K17" s="11"/>
      <c r="L17" s="80">
        <f>J17</f>
        <v>4.9529806632885</v>
      </c>
      <c r="M17" s="11"/>
      <c r="N17" s="11"/>
      <c r="O17" s="11"/>
      <c r="P17" s="11"/>
      <c r="Q17" s="11"/>
      <c r="R17" s="80">
        <f>D17</f>
        <v>19.811922653154</v>
      </c>
      <c r="S17" s="80">
        <f>D17</f>
        <v>19.811922653154</v>
      </c>
      <c r="T17" s="11"/>
      <c r="U17" s="11"/>
      <c r="V17" s="11"/>
      <c r="W17" s="12"/>
    </row>
    <row r="18" spans="1:23" s="5" customFormat="1" ht="21">
      <c r="A18" s="10" t="s">
        <v>35</v>
      </c>
      <c r="B18" s="10" t="s">
        <v>164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</row>
    <row r="19" spans="1:23" s="5" customFormat="1" ht="21">
      <c r="A19" s="10" t="s">
        <v>6</v>
      </c>
      <c r="B19" s="10" t="s">
        <v>165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</row>
    <row r="20" spans="1:23" s="5" customFormat="1" ht="21">
      <c r="A20" s="10" t="s">
        <v>7</v>
      </c>
      <c r="B20" s="10" t="s">
        <v>166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1:23" s="5" customFormat="1" ht="10.5">
      <c r="A21" s="10" t="s">
        <v>8</v>
      </c>
      <c r="B21" s="10" t="s">
        <v>167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2" spans="1:23" s="5" customFormat="1" ht="32.25">
      <c r="A22" s="10" t="s">
        <v>9</v>
      </c>
      <c r="B22" s="10" t="s">
        <v>168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</row>
    <row r="23" spans="1:23" s="5" customFormat="1" ht="10.5">
      <c r="A23" s="10" t="s">
        <v>10</v>
      </c>
      <c r="B23" s="10" t="s">
        <v>11</v>
      </c>
      <c r="C23" s="80">
        <f>C24</f>
        <v>123.459652</v>
      </c>
      <c r="D23" s="80">
        <f>D24</f>
        <v>19.811922653154</v>
      </c>
      <c r="E23" s="80">
        <f>E24</f>
        <v>0.34219999999999995</v>
      </c>
      <c r="F23" s="80">
        <f>D23/4</f>
        <v>4.9529806632885</v>
      </c>
      <c r="G23" s="80">
        <f aca="true" t="shared" si="0" ref="G23:H25">E23</f>
        <v>0.34219999999999995</v>
      </c>
      <c r="H23" s="80">
        <f t="shared" si="0"/>
        <v>4.9529806632885</v>
      </c>
      <c r="I23" s="80"/>
      <c r="J23" s="80">
        <f>H23</f>
        <v>4.9529806632885</v>
      </c>
      <c r="K23" s="80"/>
      <c r="L23" s="80">
        <f>J23</f>
        <v>4.9529806632885</v>
      </c>
      <c r="M23" s="80"/>
      <c r="N23" s="11"/>
      <c r="O23" s="11"/>
      <c r="P23" s="11"/>
      <c r="Q23" s="11"/>
      <c r="R23" s="80">
        <f>D23-E23</f>
        <v>19.469722653154</v>
      </c>
      <c r="S23" s="80">
        <f>R23</f>
        <v>19.469722653154</v>
      </c>
      <c r="T23" s="87">
        <f>1-(E23/D23)</f>
        <v>0.9827275723820008</v>
      </c>
      <c r="U23" s="11"/>
      <c r="V23" s="11"/>
      <c r="W23" s="12"/>
    </row>
    <row r="24" spans="1:23" s="5" customFormat="1" ht="21">
      <c r="A24" s="10" t="s">
        <v>12</v>
      </c>
      <c r="B24" s="10" t="s">
        <v>165</v>
      </c>
      <c r="C24" s="80">
        <f>SUM(C25:C28)</f>
        <v>123.459652</v>
      </c>
      <c r="D24" s="80">
        <f>SUM(D25:D28)</f>
        <v>19.811922653154</v>
      </c>
      <c r="E24" s="80">
        <f>E25</f>
        <v>0.34219999999999995</v>
      </c>
      <c r="F24" s="80">
        <f>D24/4</f>
        <v>4.9529806632885</v>
      </c>
      <c r="G24" s="80">
        <f t="shared" si="0"/>
        <v>0.34219999999999995</v>
      </c>
      <c r="H24" s="80">
        <f t="shared" si="0"/>
        <v>4.9529806632885</v>
      </c>
      <c r="I24" s="80"/>
      <c r="J24" s="80">
        <f>H24</f>
        <v>4.9529806632885</v>
      </c>
      <c r="K24" s="80"/>
      <c r="L24" s="80">
        <f>J24</f>
        <v>4.9529806632885</v>
      </c>
      <c r="M24" s="80"/>
      <c r="N24" s="11"/>
      <c r="O24" s="11"/>
      <c r="P24" s="11"/>
      <c r="Q24" s="11"/>
      <c r="R24" s="80">
        <f>D24-E24</f>
        <v>19.469722653154</v>
      </c>
      <c r="S24" s="80">
        <f>R24</f>
        <v>19.469722653154</v>
      </c>
      <c r="T24" s="87">
        <f>1-(E24/D24)</f>
        <v>0.9827275723820008</v>
      </c>
      <c r="U24" s="11"/>
      <c r="V24" s="11"/>
      <c r="W24" s="12"/>
    </row>
    <row r="25" spans="1:23" s="28" customFormat="1" ht="21">
      <c r="A25" s="13" t="s">
        <v>0</v>
      </c>
      <c r="B25" s="14" t="s">
        <v>231</v>
      </c>
      <c r="C25" s="78">
        <v>24.341652</v>
      </c>
      <c r="D25" s="78">
        <f>7.10640641412292*1.18</f>
        <v>8.385559568665045</v>
      </c>
      <c r="E25" s="78">
        <f>0.29*1.18</f>
        <v>0.34219999999999995</v>
      </c>
      <c r="F25" s="78">
        <f>D25/4</f>
        <v>2.096389892166261</v>
      </c>
      <c r="G25" s="78">
        <f t="shared" si="0"/>
        <v>0.34219999999999995</v>
      </c>
      <c r="H25" s="78">
        <f t="shared" si="0"/>
        <v>2.096389892166261</v>
      </c>
      <c r="I25" s="78"/>
      <c r="J25" s="78">
        <f>H25</f>
        <v>2.096389892166261</v>
      </c>
      <c r="K25" s="78"/>
      <c r="L25" s="78">
        <f>J25</f>
        <v>2.096389892166261</v>
      </c>
      <c r="M25" s="78"/>
      <c r="N25" s="78"/>
      <c r="O25" s="78"/>
      <c r="P25" s="78"/>
      <c r="Q25" s="78"/>
      <c r="R25" s="78">
        <f>D25-E25</f>
        <v>8.043359568665045</v>
      </c>
      <c r="S25" s="78">
        <f>R25</f>
        <v>8.043359568665045</v>
      </c>
      <c r="T25" s="87">
        <f>1-(E25/D25)</f>
        <v>0.9591917513437357</v>
      </c>
      <c r="U25" s="78"/>
      <c r="V25" s="78"/>
      <c r="W25" s="79"/>
    </row>
    <row r="26" spans="1:23" s="28" customFormat="1" ht="21">
      <c r="A26" s="13" t="s">
        <v>1</v>
      </c>
      <c r="B26" s="14" t="s">
        <v>232</v>
      </c>
      <c r="C26" s="78">
        <v>38.225</v>
      </c>
      <c r="D26" s="78">
        <f>9.68335854617708*1.18</f>
        <v>11.426363084488955</v>
      </c>
      <c r="E26" s="78"/>
      <c r="F26" s="78">
        <f>D26/4</f>
        <v>2.8565907711222387</v>
      </c>
      <c r="G26" s="78"/>
      <c r="H26" s="78">
        <f>F26</f>
        <v>2.8565907711222387</v>
      </c>
      <c r="I26" s="78"/>
      <c r="J26" s="78">
        <f>H26</f>
        <v>2.8565907711222387</v>
      </c>
      <c r="K26" s="78"/>
      <c r="L26" s="78">
        <f>J26</f>
        <v>2.8565907711222387</v>
      </c>
      <c r="M26" s="78"/>
      <c r="N26" s="78"/>
      <c r="O26" s="78"/>
      <c r="P26" s="78"/>
      <c r="Q26" s="78"/>
      <c r="R26" s="78">
        <f>D26-E26</f>
        <v>11.426363084488955</v>
      </c>
      <c r="S26" s="78">
        <f>R26</f>
        <v>11.426363084488955</v>
      </c>
      <c r="T26" s="87"/>
      <c r="U26" s="78"/>
      <c r="V26" s="78"/>
      <c r="W26" s="79"/>
    </row>
    <row r="27" spans="1:23" s="28" customFormat="1" ht="21">
      <c r="A27" s="13" t="s">
        <v>98</v>
      </c>
      <c r="B27" s="14" t="s">
        <v>233</v>
      </c>
      <c r="C27" s="78">
        <v>29.76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</row>
    <row r="28" spans="1:23" s="28" customFormat="1" ht="21">
      <c r="A28" s="13" t="s">
        <v>99</v>
      </c>
      <c r="B28" s="14" t="s">
        <v>234</v>
      </c>
      <c r="C28" s="78">
        <v>31.133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</row>
    <row r="29" spans="1:23" s="5" customFormat="1" ht="10.5">
      <c r="A29" s="10" t="s">
        <v>13</v>
      </c>
      <c r="B29" s="12" t="s">
        <v>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</row>
    <row r="30" spans="1:23" s="29" customFormat="1" ht="11.25">
      <c r="A30" s="129" t="s">
        <v>15</v>
      </c>
      <c r="B30" s="12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s="5" customFormat="1" ht="21">
      <c r="A31" s="10"/>
      <c r="B31" s="10" t="s">
        <v>169</v>
      </c>
      <c r="C31" s="80"/>
      <c r="D31" s="80"/>
      <c r="E31" s="11"/>
      <c r="F31" s="80"/>
      <c r="G31" s="11"/>
      <c r="H31" s="80"/>
      <c r="I31" s="11"/>
      <c r="J31" s="80"/>
      <c r="K31" s="11"/>
      <c r="L31" s="80"/>
      <c r="M31" s="11"/>
      <c r="N31" s="11"/>
      <c r="O31" s="11"/>
      <c r="P31" s="11"/>
      <c r="Q31" s="11"/>
      <c r="R31" s="80"/>
      <c r="S31" s="80"/>
      <c r="T31" s="11"/>
      <c r="U31" s="11"/>
      <c r="V31" s="11"/>
      <c r="W31" s="12"/>
    </row>
    <row r="32" spans="1:2" s="2" customFormat="1" ht="4.5" customHeight="1">
      <c r="A32" s="3"/>
      <c r="B32" s="3"/>
    </row>
    <row r="33" s="2" customFormat="1" ht="9.75">
      <c r="A33" s="4" t="s">
        <v>27</v>
      </c>
    </row>
    <row r="34" spans="1:2" s="2" customFormat="1" ht="9.75">
      <c r="A34" s="4" t="s">
        <v>28</v>
      </c>
      <c r="B34" s="4"/>
    </row>
    <row r="35" s="2" customFormat="1" ht="9.75">
      <c r="A35" s="4" t="s">
        <v>29</v>
      </c>
    </row>
    <row r="36" ht="4.5" customHeight="1">
      <c r="B36" s="30"/>
    </row>
    <row r="37" s="7" customFormat="1" ht="12">
      <c r="A37" s="6" t="s">
        <v>36</v>
      </c>
    </row>
  </sheetData>
  <sheetProtection/>
  <mergeCells count="29">
    <mergeCell ref="V7:W7"/>
    <mergeCell ref="A4:W4"/>
    <mergeCell ref="T10:U10"/>
    <mergeCell ref="V11:W11"/>
    <mergeCell ref="D14:M14"/>
    <mergeCell ref="C14:C16"/>
    <mergeCell ref="N14:O15"/>
    <mergeCell ref="S15:S16"/>
    <mergeCell ref="P14:Q15"/>
    <mergeCell ref="I9:P9"/>
    <mergeCell ref="T8:W8"/>
    <mergeCell ref="A30:B30"/>
    <mergeCell ref="F15:G15"/>
    <mergeCell ref="H15:I15"/>
    <mergeCell ref="L15:M15"/>
    <mergeCell ref="V10:W10"/>
    <mergeCell ref="D15:E15"/>
    <mergeCell ref="I10:P10"/>
    <mergeCell ref="J11:K11"/>
    <mergeCell ref="L11:M11"/>
    <mergeCell ref="B14:B16"/>
    <mergeCell ref="A14:A16"/>
    <mergeCell ref="T15:T16"/>
    <mergeCell ref="V9:W9"/>
    <mergeCell ref="W14:W16"/>
    <mergeCell ref="R14:R16"/>
    <mergeCell ref="S14:V14"/>
    <mergeCell ref="U15:V15"/>
    <mergeCell ref="J15:K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Венера</cp:lastModifiedBy>
  <cp:lastPrinted>2016-05-03T07:35:51Z</cp:lastPrinted>
  <dcterms:created xsi:type="dcterms:W3CDTF">2004-06-16T07:44:42Z</dcterms:created>
  <dcterms:modified xsi:type="dcterms:W3CDTF">2016-05-05T05:30:22Z</dcterms:modified>
  <cp:category/>
  <cp:version/>
  <cp:contentType/>
  <cp:contentStatus/>
</cp:coreProperties>
</file>