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0" windowWidth="12288" windowHeight="7140" tabRatio="668" activeTab="0"/>
  </bookViews>
  <sheets>
    <sheet name="СВОД" sheetId="1" r:id="rId1"/>
  </sheets>
  <definedNames>
    <definedName name="_xlnm.Print_Area" localSheetId="0">'СВОД'!$A$1:$AF$120</definedName>
  </definedNames>
  <calcPr fullCalcOnLoad="1" fullPrecision="0"/>
</workbook>
</file>

<file path=xl/sharedStrings.xml><?xml version="1.0" encoding="utf-8"?>
<sst xmlns="http://schemas.openxmlformats.org/spreadsheetml/2006/main" count="349" uniqueCount="119">
  <si>
    <t xml:space="preserve">Группа потребителей и наименование организации </t>
  </si>
  <si>
    <t>Wсут</t>
  </si>
  <si>
    <t>Ксут</t>
  </si>
  <si>
    <t>Кутро</t>
  </si>
  <si>
    <t>Квечер</t>
  </si>
  <si>
    <t>1.</t>
  </si>
  <si>
    <t>2.</t>
  </si>
  <si>
    <t>3.</t>
  </si>
  <si>
    <t>4.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</si>
  <si>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</si>
  <si>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</si>
  <si>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</si>
  <si>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</si>
  <si>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</si>
  <si>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</si>
  <si>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</si>
  <si>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</si>
  <si>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</si>
  <si>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</si>
  <si>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</si>
  <si>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</si>
  <si>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</si>
  <si>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</si>
  <si>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</si>
  <si>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</si>
  <si>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</si>
  <si>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</si>
  <si>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</si>
  <si>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</si>
  <si>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21-22</t>
  </si>
  <si>
    <t>20-21</t>
  </si>
  <si>
    <t>22-23</t>
  </si>
  <si>
    <t>23-24</t>
  </si>
  <si>
    <t>Pmax
утро</t>
  </si>
  <si>
    <t>Pmax
вечер</t>
  </si>
  <si>
    <t>Приложение 1</t>
  </si>
  <si>
    <t>п/ст "Геолог"</t>
  </si>
  <si>
    <t>Т-1</t>
  </si>
  <si>
    <t>Т-2</t>
  </si>
  <si>
    <t>п/ст "Майская"</t>
  </si>
  <si>
    <t xml:space="preserve">п/ст "Пурпе" </t>
  </si>
  <si>
    <t>Ф-13</t>
  </si>
  <si>
    <t>Ф-8</t>
  </si>
  <si>
    <t>Ф-3</t>
  </si>
  <si>
    <t>Ф-11</t>
  </si>
  <si>
    <t>"Пурпейская ЛПУ МГиК"</t>
  </si>
  <si>
    <t xml:space="preserve">п/ст "Кедр" </t>
  </si>
  <si>
    <t>п/ст "Ханымей"</t>
  </si>
  <si>
    <t>п/ст "Пур"</t>
  </si>
  <si>
    <t>п/ст "Айваседопур"</t>
  </si>
  <si>
    <t>п/ст "Кирпичная"                                     ЗРУ 10 кВ К-115</t>
  </si>
  <si>
    <t>Тарко-Сале</t>
  </si>
  <si>
    <t>Электростанция №1</t>
  </si>
  <si>
    <t>Уренгой</t>
  </si>
  <si>
    <t>Электроцех</t>
  </si>
  <si>
    <t>Ханымей</t>
  </si>
  <si>
    <t>Административное здание</t>
  </si>
  <si>
    <t>Пуровск</t>
  </si>
  <si>
    <t>Пурпе</t>
  </si>
  <si>
    <t>Харампур</t>
  </si>
  <si>
    <t>Балок</t>
  </si>
  <si>
    <t>п/ст "Юность"</t>
  </si>
  <si>
    <t>5.</t>
  </si>
  <si>
    <t>6.</t>
  </si>
  <si>
    <t>ВСЕГО</t>
  </si>
  <si>
    <t>Участок КС-02</t>
  </si>
  <si>
    <t>ЗРУ 6 Кв яч.20</t>
  </si>
  <si>
    <t xml:space="preserve">п/ст "Еты-Пур" </t>
  </si>
  <si>
    <t>Ф-2</t>
  </si>
  <si>
    <t>Ф-10</t>
  </si>
  <si>
    <t>Ф-12</t>
  </si>
  <si>
    <t>Г-13</t>
  </si>
  <si>
    <t>Г-14</t>
  </si>
  <si>
    <t>Г-15</t>
  </si>
  <si>
    <t>Г-23</t>
  </si>
  <si>
    <t>Г-24</t>
  </si>
  <si>
    <t>Г-28</t>
  </si>
  <si>
    <t>КТПН-1</t>
  </si>
  <si>
    <t>КТПН-2</t>
  </si>
  <si>
    <t>ЗРУ 6 кВ, яч.17</t>
  </si>
  <si>
    <t>ЗРУ 6 кВ, яч.2</t>
  </si>
  <si>
    <t>Г-16</t>
  </si>
  <si>
    <t>Г-26</t>
  </si>
  <si>
    <t xml:space="preserve">ф. 13       </t>
  </si>
  <si>
    <t xml:space="preserve">ф. 19       </t>
  </si>
  <si>
    <t xml:space="preserve">ф. 16      </t>
  </si>
  <si>
    <t xml:space="preserve">ф. 18       </t>
  </si>
  <si>
    <t xml:space="preserve">ф. 4         </t>
  </si>
  <si>
    <t xml:space="preserve">ф. 8         </t>
  </si>
  <si>
    <t xml:space="preserve">ф. 3        </t>
  </si>
  <si>
    <t xml:space="preserve">ф. 17        </t>
  </si>
  <si>
    <t xml:space="preserve">ф. 11       </t>
  </si>
  <si>
    <t>филиал АО "Распределительная сетевая компания Ямала" в Пуровском районе</t>
  </si>
  <si>
    <t>КРУН 6 кВ К-14</t>
  </si>
  <si>
    <t>КРУН 6 кВ К-15</t>
  </si>
  <si>
    <t>КРУН 6 кВ К-17</t>
  </si>
  <si>
    <t>КРУН 6 кВ К-11</t>
  </si>
  <si>
    <t>КРУН 6 кВ К-21</t>
  </si>
  <si>
    <t>КРУН 6 кВ К-24</t>
  </si>
  <si>
    <t>КРУН 6 кВ К-25</t>
  </si>
  <si>
    <t>КРУН 6 кВ К-26</t>
  </si>
  <si>
    <t>КРУН 6 кВ К-27</t>
  </si>
  <si>
    <t>ТП-1,2 Т-1</t>
  </si>
  <si>
    <t>ТП-1,2 Т-2</t>
  </si>
  <si>
    <t>ТП-3 Ф-14</t>
  </si>
  <si>
    <t>ТП-3 Ф-19" Минутка"</t>
  </si>
  <si>
    <t>ТП-4 Ф-19 "Очистные"</t>
  </si>
  <si>
    <t>Ф-4</t>
  </si>
  <si>
    <t>КТПН -6 (КОС)</t>
  </si>
  <si>
    <t>Г-12</t>
  </si>
  <si>
    <t>Ведомость результатов замеров активной мощности по ПС "Геолог" г. Тарко-Сале с 00 до  24  часов  18 декабря 2019 года (время московское), тыс.кВт</t>
  </si>
  <si>
    <t>Ведомость результатов замеров активной мощности по ПС "Пурпе", "Пурпейской ЛПУ МГиК" п. Пурпе с 00 до  24  часов  18 декабря 2019 года (время московское), тыс.кВт</t>
  </si>
  <si>
    <t>Ведомость результатов замеров активной мощности по п/ст "Ханымей",  п/ст "Кедр"  п. Ханымей с 00 до  24  часов  18 декабря 2019 года (время московское), тыс.кВт</t>
  </si>
  <si>
    <t>Ведомость результатов замеров активной мощности по п/ст "Пур", п/ст "Айваседопур",   п/ст "Кирпичная" п. Пуровск с 00 до  24  часов 18 декабря 2019 года (время московское), тыс.кВт</t>
  </si>
  <si>
    <t>Ведомость результатов замеров активной мощности по ПС "Еты-Пур"  с. Халясавей с 00 до  24  часов  18 декабря 2019 года(время московское), тыс.кВт</t>
  </si>
  <si>
    <t>Ведомость результатов замеров активной мощности по ПС -110/35/6 кВ "Майская" К-29-1 ПС 35/6 "Промысловая" д. Харампур с 00 до  24  часов  18 декабря 2019 года(время московское), тыс.кВт</t>
  </si>
  <si>
    <t>Ведомость результатов замеров активной мощности на объектах филиала АО"РСК Ямала" в Пуровском районе (хозяйственные нужды) с 00 до  24  часов  18 декабря 2019 года (время московское), тыс.кВт</t>
  </si>
  <si>
    <t>Врио директора                                                             А. В. Петраш</t>
  </si>
  <si>
    <t>Ведомость результатов замеров активной мощности по п/ст "Юность" п.г.т. Уренгой с 00 до  24  часов  18 декабря 2019 года (время московское), тыс.кВт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</si>
</sst>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00_р_._-;\-* #,##0.000_р_._-;_-* &quot;-&quot;???_р_._-;_-@_-"/>
    <numFmt numFmtId="174" formatCode="_-* #,##0.0000_р_._-;\-* #,##0.0000_р_._-;_-* &quot;-&quot;??_р_._-;_-@_-"/>
    <numFmt numFmtId="175" formatCode="_-* #,##0.0000_р_._-;\-* #,##0.0000_р_._-;_-* &quot;-&quot;??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_ ;\-#,##0.00\ "/>
    <numFmt numFmtId="179" formatCode="#,##0.000_ ;\-#,##0.000\ "/>
    <numFmt numFmtId="180" formatCode="#,##0.000"/>
    <numFmt numFmtId="181" formatCode="#,##0.0000"/>
    <numFmt numFmtId="182" formatCode="#,##0.00000"/>
    <numFmt numFmtId="183" formatCode="_(* #,##0.00_);_(* \(#,##0.00\);_(* &quot;-&quot;??_);_(@_)"/>
    <numFmt numFmtId="184" formatCode="#,##0.0000_ ;\-#,##0.0000\ "/>
    <numFmt numFmtId="185" formatCode="#,##0.0_ ;\-#,##0.0\ "/>
    <numFmt numFmtId="186" formatCode="#,##0.00000_ ;\-#,##0.00000\ "/>
    <numFmt numFmtId="187" formatCode="#,##0_ ;\-#,##0\ "/>
    <numFmt numFmtId="188" formatCode="[$-FC19]d\ mmmm\ yyyy\ &quot;г.&quot;"/>
    <numFmt numFmtId="189" formatCode="0.0"/>
    <numFmt numFmtId="190" formatCode="0.000"/>
    <numFmt numFmtId="191" formatCode="0.0000"/>
    <numFmt numFmtId="192" formatCode="000000"/>
    <numFmt numFmtId="193" formatCode="0.00000"/>
    <numFmt numFmtId="194" formatCode="#,##0.0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00"/>
  </numFmts>
  <fonts count="6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Arial Cyr"/>
      <family val="0"/>
    </font>
    <font>
      <b/>
      <sz val="8"/>
      <color indexed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5"/>
      <name val="Arial Cyr"/>
      <family val="0"/>
    </font>
    <font>
      <b/>
      <sz val="15"/>
      <name val="Arial Cyr"/>
      <family val="0"/>
    </font>
    <font>
      <b/>
      <sz val="18"/>
      <name val="Times New Roman"/>
      <family val="1"/>
    </font>
    <font>
      <b/>
      <sz val="16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5"/>
      <name val="Times New Roman"/>
      <family val="1"/>
    </font>
    <font>
      <b/>
      <sz val="15"/>
      <name val="Times New Roman"/>
      <family val="1"/>
    </font>
    <font>
      <b/>
      <sz val="18"/>
      <name val="Arial Cyr"/>
      <family val="0"/>
    </font>
    <font>
      <sz val="11"/>
      <name val="Arial Cyr"/>
      <family val="0"/>
    </font>
    <font>
      <sz val="14"/>
      <color indexed="8"/>
      <name val="Arial"/>
      <family val="2"/>
    </font>
    <font>
      <b/>
      <sz val="20"/>
      <name val="Times New Roman"/>
      <family val="1"/>
    </font>
    <font>
      <sz val="16"/>
      <color indexed="8"/>
      <name val="Arial"/>
      <family val="2"/>
    </font>
    <font>
      <sz val="16"/>
      <name val="Arial"/>
      <family val="2"/>
    </font>
    <font>
      <sz val="2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30" fillId="0" borderId="0">
      <alignment/>
      <protection/>
    </xf>
    <xf numFmtId="0" fontId="20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5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180" fontId="8" fillId="0" borderId="0" xfId="0" applyNumberFormat="1" applyFont="1" applyBorder="1" applyAlignment="1">
      <alignment horizontal="center"/>
    </xf>
    <xf numFmtId="180" fontId="8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9" fillId="33" borderId="11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wrapText="1"/>
    </xf>
    <xf numFmtId="179" fontId="8" fillId="0" borderId="0" xfId="61" applyNumberFormat="1" applyFont="1" applyFill="1" applyBorder="1" applyAlignment="1">
      <alignment horizontal="center"/>
    </xf>
    <xf numFmtId="180" fontId="8" fillId="0" borderId="0" xfId="61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180" fontId="13" fillId="0" borderId="10" xfId="0" applyNumberFormat="1" applyFont="1" applyFill="1" applyBorder="1" applyAlignment="1">
      <alignment horizontal="center"/>
    </xf>
    <xf numFmtId="180" fontId="13" fillId="0" borderId="12" xfId="0" applyNumberFormat="1" applyFont="1" applyFill="1" applyBorder="1" applyAlignment="1">
      <alignment horizontal="center"/>
    </xf>
    <xf numFmtId="179" fontId="14" fillId="33" borderId="10" xfId="61" applyNumberFormat="1" applyFont="1" applyFill="1" applyBorder="1" applyAlignment="1">
      <alignment horizontal="center" vertical="center"/>
    </xf>
    <xf numFmtId="180" fontId="14" fillId="33" borderId="10" xfId="0" applyNumberFormat="1" applyFont="1" applyFill="1" applyBorder="1" applyAlignment="1">
      <alignment horizontal="center" vertical="center"/>
    </xf>
    <xf numFmtId="180" fontId="14" fillId="33" borderId="12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180" fontId="12" fillId="0" borderId="0" xfId="0" applyNumberFormat="1" applyFont="1" applyBorder="1" applyAlignment="1">
      <alignment horizontal="center"/>
    </xf>
    <xf numFmtId="180" fontId="12" fillId="0" borderId="0" xfId="0" applyNumberFormat="1" applyFont="1" applyBorder="1" applyAlignment="1">
      <alignment/>
    </xf>
    <xf numFmtId="180" fontId="16" fillId="0" borderId="0" xfId="0" applyNumberFormat="1" applyFont="1" applyBorder="1" applyAlignment="1">
      <alignment horizontal="center"/>
    </xf>
    <xf numFmtId="180" fontId="16" fillId="0" borderId="0" xfId="61" applyNumberFormat="1" applyFont="1" applyFill="1" applyBorder="1" applyAlignment="1">
      <alignment horizontal="center"/>
    </xf>
    <xf numFmtId="180" fontId="16" fillId="0" borderId="0" xfId="0" applyNumberFormat="1" applyFont="1" applyFill="1" applyBorder="1" applyAlignment="1">
      <alignment horizontal="center"/>
    </xf>
    <xf numFmtId="180" fontId="12" fillId="0" borderId="0" xfId="0" applyNumberFormat="1" applyFont="1" applyFill="1" applyBorder="1" applyAlignment="1">
      <alignment horizontal="center"/>
    </xf>
    <xf numFmtId="180" fontId="12" fillId="0" borderId="0" xfId="58" applyNumberFormat="1" applyFont="1" applyFill="1" applyBorder="1" applyAlignment="1">
      <alignment horizontal="center"/>
    </xf>
    <xf numFmtId="180" fontId="12" fillId="0" borderId="0" xfId="0" applyNumberFormat="1" applyFont="1" applyFill="1" applyBorder="1" applyAlignment="1">
      <alignment/>
    </xf>
    <xf numFmtId="180" fontId="13" fillId="0" borderId="10" xfId="0" applyNumberFormat="1" applyFont="1" applyFill="1" applyBorder="1" applyAlignment="1">
      <alignment horizontal="center" vertical="center"/>
    </xf>
    <xf numFmtId="180" fontId="13" fillId="0" borderId="12" xfId="0" applyNumberFormat="1" applyFont="1" applyFill="1" applyBorder="1" applyAlignment="1">
      <alignment horizontal="center" vertical="center"/>
    </xf>
    <xf numFmtId="179" fontId="14" fillId="33" borderId="13" xfId="61" applyNumberFormat="1" applyFont="1" applyFill="1" applyBorder="1" applyAlignment="1">
      <alignment horizontal="center" vertical="center"/>
    </xf>
    <xf numFmtId="179" fontId="14" fillId="33" borderId="14" xfId="61" applyNumberFormat="1" applyFont="1" applyFill="1" applyBorder="1" applyAlignment="1">
      <alignment horizontal="center" vertical="center"/>
    </xf>
    <xf numFmtId="180" fontId="13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 horizontal="center"/>
    </xf>
    <xf numFmtId="180" fontId="14" fillId="33" borderId="14" xfId="61" applyNumberFormat="1" applyFont="1" applyFill="1" applyBorder="1" applyAlignment="1">
      <alignment horizontal="center" vertical="center"/>
    </xf>
    <xf numFmtId="180" fontId="13" fillId="0" borderId="14" xfId="61" applyNumberFormat="1" applyFont="1" applyFill="1" applyBorder="1" applyAlignment="1">
      <alignment horizontal="center"/>
    </xf>
    <xf numFmtId="179" fontId="13" fillId="0" borderId="17" xfId="61" applyNumberFormat="1" applyFont="1" applyFill="1" applyBorder="1" applyAlignment="1">
      <alignment horizontal="center"/>
    </xf>
    <xf numFmtId="180" fontId="13" fillId="0" borderId="14" xfId="61" applyNumberFormat="1" applyFont="1" applyFill="1" applyBorder="1" applyAlignment="1">
      <alignment horizontal="center" vertical="center"/>
    </xf>
    <xf numFmtId="179" fontId="14" fillId="33" borderId="17" xfId="61" applyNumberFormat="1" applyFont="1" applyFill="1" applyBorder="1" applyAlignment="1">
      <alignment horizontal="center" vertical="center"/>
    </xf>
    <xf numFmtId="179" fontId="18" fillId="0" borderId="0" xfId="0" applyNumberFormat="1" applyFont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23" fillId="0" borderId="0" xfId="0" applyFont="1" applyAlignment="1">
      <alignment/>
    </xf>
    <xf numFmtId="190" fontId="14" fillId="33" borderId="10" xfId="61" applyNumberFormat="1" applyFont="1" applyFill="1" applyBorder="1" applyAlignment="1">
      <alignment horizontal="center" vertical="center"/>
    </xf>
    <xf numFmtId="190" fontId="14" fillId="33" borderId="13" xfId="61" applyNumberFormat="1" applyFont="1" applyFill="1" applyBorder="1" applyAlignment="1">
      <alignment horizontal="center" vertical="center"/>
    </xf>
    <xf numFmtId="190" fontId="14" fillId="33" borderId="14" xfId="61" applyNumberFormat="1" applyFont="1" applyFill="1" applyBorder="1" applyAlignment="1">
      <alignment horizontal="center" vertical="center"/>
    </xf>
    <xf numFmtId="0" fontId="14" fillId="33" borderId="17" xfId="61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wrapText="1"/>
    </xf>
    <xf numFmtId="49" fontId="9" fillId="32" borderId="0" xfId="0" applyNumberFormat="1" applyFont="1" applyFill="1" applyBorder="1" applyAlignment="1">
      <alignment horizontal="center" vertical="center"/>
    </xf>
    <xf numFmtId="179" fontId="13" fillId="0" borderId="0" xfId="61" applyNumberFormat="1" applyFont="1" applyFill="1" applyBorder="1" applyAlignment="1">
      <alignment horizontal="center" vertical="center"/>
    </xf>
    <xf numFmtId="180" fontId="13" fillId="0" borderId="0" xfId="61" applyNumberFormat="1" applyFont="1" applyFill="1" applyBorder="1" applyAlignment="1">
      <alignment horizontal="center" vertical="center"/>
    </xf>
    <xf numFmtId="180" fontId="13" fillId="0" borderId="0" xfId="0" applyNumberFormat="1" applyFont="1" applyFill="1" applyBorder="1" applyAlignment="1">
      <alignment horizontal="center" vertical="center"/>
    </xf>
    <xf numFmtId="180" fontId="14" fillId="33" borderId="18" xfId="61" applyNumberFormat="1" applyFont="1" applyFill="1" applyBorder="1" applyAlignment="1">
      <alignment horizontal="center" vertical="center"/>
    </xf>
    <xf numFmtId="180" fontId="14" fillId="33" borderId="19" xfId="0" applyNumberFormat="1" applyFont="1" applyFill="1" applyBorder="1" applyAlignment="1">
      <alignment horizontal="center" vertical="center"/>
    </xf>
    <xf numFmtId="180" fontId="14" fillId="33" borderId="20" xfId="0" applyNumberFormat="1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/>
    </xf>
    <xf numFmtId="14" fontId="8" fillId="0" borderId="21" xfId="0" applyNumberFormat="1" applyFont="1" applyFill="1" applyBorder="1" applyAlignment="1">
      <alignment horizontal="center"/>
    </xf>
    <xf numFmtId="171" fontId="10" fillId="0" borderId="11" xfId="0" applyNumberFormat="1" applyFont="1" applyFill="1" applyBorder="1" applyAlignment="1">
      <alignment horizontal="center"/>
    </xf>
    <xf numFmtId="171" fontId="10" fillId="0" borderId="21" xfId="0" applyNumberFormat="1" applyFont="1" applyFill="1" applyBorder="1" applyAlignment="1">
      <alignment horizontal="center"/>
    </xf>
    <xf numFmtId="14" fontId="13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14" fontId="12" fillId="0" borderId="23" xfId="0" applyNumberFormat="1" applyFont="1" applyFill="1" applyBorder="1" applyAlignment="1">
      <alignment horizontal="center"/>
    </xf>
    <xf numFmtId="14" fontId="12" fillId="0" borderId="24" xfId="0" applyNumberFormat="1" applyFont="1" applyFill="1" applyBorder="1" applyAlignment="1">
      <alignment horizontal="center"/>
    </xf>
    <xf numFmtId="0" fontId="25" fillId="0" borderId="10" xfId="0" applyFont="1" applyFill="1" applyBorder="1" applyAlignment="1" applyProtection="1">
      <alignment/>
      <protection hidden="1"/>
    </xf>
    <xf numFmtId="49" fontId="9" fillId="33" borderId="22" xfId="0" applyNumberFormat="1" applyFont="1" applyFill="1" applyBorder="1" applyAlignment="1">
      <alignment horizontal="center" vertical="center"/>
    </xf>
    <xf numFmtId="180" fontId="14" fillId="33" borderId="25" xfId="61" applyNumberFormat="1" applyFont="1" applyFill="1" applyBorder="1" applyAlignment="1">
      <alignment horizontal="center" vertical="center"/>
    </xf>
    <xf numFmtId="180" fontId="14" fillId="33" borderId="15" xfId="0" applyNumberFormat="1" applyFont="1" applyFill="1" applyBorder="1" applyAlignment="1">
      <alignment horizontal="center" vertical="center"/>
    </xf>
    <xf numFmtId="180" fontId="14" fillId="33" borderId="16" xfId="0" applyNumberFormat="1" applyFont="1" applyFill="1" applyBorder="1" applyAlignment="1">
      <alignment horizontal="center" vertical="center"/>
    </xf>
    <xf numFmtId="14" fontId="13" fillId="0" borderId="26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14" fontId="12" fillId="0" borderId="22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4" fillId="0" borderId="13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wrapText="1"/>
    </xf>
    <xf numFmtId="172" fontId="12" fillId="0" borderId="28" xfId="61" applyNumberFormat="1" applyFont="1" applyBorder="1" applyAlignment="1">
      <alignment horizontal="center"/>
    </xf>
    <xf numFmtId="179" fontId="12" fillId="0" borderId="29" xfId="61" applyNumberFormat="1" applyFont="1" applyFill="1" applyBorder="1" applyAlignment="1">
      <alignment horizontal="center"/>
    </xf>
    <xf numFmtId="179" fontId="12" fillId="0" borderId="27" xfId="0" applyNumberFormat="1" applyFont="1" applyFill="1" applyBorder="1" applyAlignment="1">
      <alignment horizontal="center"/>
    </xf>
    <xf numFmtId="179" fontId="12" fillId="0" borderId="30" xfId="0" applyNumberFormat="1" applyFont="1" applyFill="1" applyBorder="1" applyAlignment="1">
      <alignment horizontal="center"/>
    </xf>
    <xf numFmtId="190" fontId="14" fillId="33" borderId="15" xfId="61" applyNumberFormat="1" applyFont="1" applyFill="1" applyBorder="1" applyAlignment="1">
      <alignment horizontal="center" vertical="center"/>
    </xf>
    <xf numFmtId="190" fontId="14" fillId="33" borderId="31" xfId="61" applyNumberFormat="1" applyFont="1" applyFill="1" applyBorder="1" applyAlignment="1">
      <alignment horizontal="center" vertical="center"/>
    </xf>
    <xf numFmtId="190" fontId="14" fillId="33" borderId="25" xfId="61" applyNumberFormat="1" applyFont="1" applyFill="1" applyBorder="1" applyAlignment="1">
      <alignment horizontal="center" vertical="center"/>
    </xf>
    <xf numFmtId="190" fontId="14" fillId="13" borderId="11" xfId="61" applyNumberFormat="1" applyFont="1" applyFill="1" applyBorder="1" applyAlignment="1">
      <alignment horizontal="center" vertical="center"/>
    </xf>
    <xf numFmtId="190" fontId="14" fillId="13" borderId="10" xfId="61" applyNumberFormat="1" applyFont="1" applyFill="1" applyBorder="1" applyAlignment="1">
      <alignment horizontal="center" vertical="center"/>
    </xf>
    <xf numFmtId="190" fontId="14" fillId="13" borderId="12" xfId="61" applyNumberFormat="1" applyFont="1" applyFill="1" applyBorder="1" applyAlignment="1">
      <alignment horizontal="center" vertical="center"/>
    </xf>
    <xf numFmtId="179" fontId="14" fillId="13" borderId="32" xfId="61" applyNumberFormat="1" applyFont="1" applyFill="1" applyBorder="1" applyAlignment="1">
      <alignment horizontal="center" vertical="center"/>
    </xf>
    <xf numFmtId="179" fontId="14" fillId="13" borderId="33" xfId="61" applyNumberFormat="1" applyFont="1" applyFill="1" applyBorder="1" applyAlignment="1">
      <alignment horizontal="center" vertical="center"/>
    </xf>
    <xf numFmtId="179" fontId="14" fillId="13" borderId="34" xfId="61" applyNumberFormat="1" applyFont="1" applyFill="1" applyBorder="1" applyAlignment="1">
      <alignment horizontal="center" vertical="center"/>
    </xf>
    <xf numFmtId="179" fontId="14" fillId="13" borderId="11" xfId="61" applyNumberFormat="1" applyFont="1" applyFill="1" applyBorder="1" applyAlignment="1">
      <alignment horizontal="center" vertical="center"/>
    </xf>
    <xf numFmtId="179" fontId="14" fillId="13" borderId="10" xfId="61" applyNumberFormat="1" applyFont="1" applyFill="1" applyBorder="1" applyAlignment="1">
      <alignment horizontal="center" vertical="center"/>
    </xf>
    <xf numFmtId="179" fontId="14" fillId="13" borderId="12" xfId="61" applyNumberFormat="1" applyFont="1" applyFill="1" applyBorder="1" applyAlignment="1">
      <alignment horizontal="center" vertical="center"/>
    </xf>
    <xf numFmtId="190" fontId="14" fillId="13" borderId="22" xfId="61" applyNumberFormat="1" applyFont="1" applyFill="1" applyBorder="1" applyAlignment="1">
      <alignment horizontal="center" vertical="center"/>
    </xf>
    <xf numFmtId="190" fontId="14" fillId="13" borderId="15" xfId="61" applyNumberFormat="1" applyFont="1" applyFill="1" applyBorder="1" applyAlignment="1">
      <alignment horizontal="center" vertical="center"/>
    </xf>
    <xf numFmtId="190" fontId="14" fillId="13" borderId="16" xfId="61" applyNumberFormat="1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4" fillId="33" borderId="3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4" fillId="33" borderId="35" xfId="0" applyFont="1" applyFill="1" applyBorder="1" applyAlignment="1">
      <alignment horizontal="center" vertical="center"/>
    </xf>
    <xf numFmtId="190" fontId="14" fillId="33" borderId="28" xfId="61" applyNumberFormat="1" applyFont="1" applyFill="1" applyBorder="1" applyAlignment="1">
      <alignment horizontal="center" vertical="center"/>
    </xf>
    <xf numFmtId="171" fontId="10" fillId="0" borderId="22" xfId="0" applyNumberFormat="1" applyFont="1" applyFill="1" applyBorder="1" applyAlignment="1">
      <alignment horizontal="center"/>
    </xf>
    <xf numFmtId="179" fontId="14" fillId="33" borderId="37" xfId="61" applyNumberFormat="1" applyFont="1" applyFill="1" applyBorder="1" applyAlignment="1">
      <alignment horizontal="center" vertical="center"/>
    </xf>
    <xf numFmtId="179" fontId="14" fillId="33" borderId="38" xfId="61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179" fontId="13" fillId="0" borderId="39" xfId="61" applyNumberFormat="1" applyFont="1" applyFill="1" applyBorder="1" applyAlignment="1">
      <alignment horizontal="center"/>
    </xf>
    <xf numFmtId="179" fontId="13" fillId="0" borderId="10" xfId="61" applyNumberFormat="1" applyFont="1" applyFill="1" applyBorder="1" applyAlignment="1">
      <alignment horizontal="center"/>
    </xf>
    <xf numFmtId="180" fontId="13" fillId="0" borderId="10" xfId="61" applyNumberFormat="1" applyFont="1" applyFill="1" applyBorder="1" applyAlignment="1">
      <alignment horizontal="center"/>
    </xf>
    <xf numFmtId="190" fontId="12" fillId="0" borderId="10" xfId="61" applyNumberFormat="1" applyFont="1" applyFill="1" applyBorder="1" applyAlignment="1">
      <alignment horizontal="center" vertical="center"/>
    </xf>
    <xf numFmtId="190" fontId="12" fillId="0" borderId="13" xfId="61" applyNumberFormat="1" applyFont="1" applyFill="1" applyBorder="1" applyAlignment="1">
      <alignment horizontal="center" vertical="center"/>
    </xf>
    <xf numFmtId="190" fontId="12" fillId="13" borderId="11" xfId="61" applyNumberFormat="1" applyFont="1" applyFill="1" applyBorder="1" applyAlignment="1">
      <alignment horizontal="center" vertical="center"/>
    </xf>
    <xf numFmtId="190" fontId="12" fillId="13" borderId="10" xfId="61" applyNumberFormat="1" applyFont="1" applyFill="1" applyBorder="1" applyAlignment="1">
      <alignment horizontal="center" vertical="center"/>
    </xf>
    <xf numFmtId="190" fontId="12" fillId="13" borderId="12" xfId="61" applyNumberFormat="1" applyFont="1" applyFill="1" applyBorder="1" applyAlignment="1">
      <alignment horizontal="center" vertical="center"/>
    </xf>
    <xf numFmtId="190" fontId="12" fillId="0" borderId="14" xfId="61" applyNumberFormat="1" applyFont="1" applyFill="1" applyBorder="1" applyAlignment="1">
      <alignment horizontal="center" vertical="center"/>
    </xf>
    <xf numFmtId="0" fontId="12" fillId="0" borderId="17" xfId="61" applyNumberFormat="1" applyFont="1" applyFill="1" applyBorder="1" applyAlignment="1">
      <alignment horizontal="center" vertical="center"/>
    </xf>
    <xf numFmtId="190" fontId="27" fillId="0" borderId="10" xfId="0" applyNumberFormat="1" applyFont="1" applyFill="1" applyBorder="1" applyAlignment="1" applyProtection="1">
      <alignment horizontal="center" vertical="center"/>
      <protection hidden="1"/>
    </xf>
    <xf numFmtId="190" fontId="27" fillId="0" borderId="13" xfId="0" applyNumberFormat="1" applyFont="1" applyFill="1" applyBorder="1" applyAlignment="1" applyProtection="1">
      <alignment horizontal="center" vertical="center"/>
      <protection hidden="1"/>
    </xf>
    <xf numFmtId="190" fontId="27" fillId="13" borderId="11" xfId="0" applyNumberFormat="1" applyFont="1" applyFill="1" applyBorder="1" applyAlignment="1" applyProtection="1">
      <alignment horizontal="center" vertical="center"/>
      <protection hidden="1"/>
    </xf>
    <xf numFmtId="190" fontId="27" fillId="13" borderId="10" xfId="0" applyNumberFormat="1" applyFont="1" applyFill="1" applyBorder="1" applyAlignment="1" applyProtection="1">
      <alignment horizontal="center" vertical="center"/>
      <protection hidden="1"/>
    </xf>
    <xf numFmtId="190" fontId="27" fillId="13" borderId="12" xfId="0" applyNumberFormat="1" applyFont="1" applyFill="1" applyBorder="1" applyAlignment="1" applyProtection="1">
      <alignment horizontal="center" vertical="center"/>
      <protection hidden="1"/>
    </xf>
    <xf numFmtId="190" fontId="27" fillId="0" borderId="14" xfId="0" applyNumberFormat="1" applyFont="1" applyFill="1" applyBorder="1" applyAlignment="1" applyProtection="1">
      <alignment horizontal="center" vertical="center"/>
      <protection hidden="1"/>
    </xf>
    <xf numFmtId="190" fontId="12" fillId="0" borderId="17" xfId="61" applyNumberFormat="1" applyFont="1" applyFill="1" applyBorder="1" applyAlignment="1">
      <alignment horizontal="center" vertical="center"/>
    </xf>
    <xf numFmtId="190" fontId="16" fillId="33" borderId="10" xfId="0" applyNumberFormat="1" applyFont="1" applyFill="1" applyBorder="1" applyAlignment="1">
      <alignment horizontal="center" vertical="center"/>
    </xf>
    <xf numFmtId="190" fontId="16" fillId="33" borderId="13" xfId="0" applyNumberFormat="1" applyFont="1" applyFill="1" applyBorder="1" applyAlignment="1">
      <alignment horizontal="center" vertical="center"/>
    </xf>
    <xf numFmtId="190" fontId="16" fillId="13" borderId="11" xfId="0" applyNumberFormat="1" applyFont="1" applyFill="1" applyBorder="1" applyAlignment="1">
      <alignment horizontal="center" vertical="center"/>
    </xf>
    <xf numFmtId="190" fontId="16" fillId="13" borderId="10" xfId="0" applyNumberFormat="1" applyFont="1" applyFill="1" applyBorder="1" applyAlignment="1">
      <alignment horizontal="center" vertical="center"/>
    </xf>
    <xf numFmtId="190" fontId="16" fillId="13" borderId="12" xfId="0" applyNumberFormat="1" applyFont="1" applyFill="1" applyBorder="1" applyAlignment="1">
      <alignment horizontal="center" vertical="center"/>
    </xf>
    <xf numFmtId="190" fontId="16" fillId="33" borderId="14" xfId="0" applyNumberFormat="1" applyFont="1" applyFill="1" applyBorder="1" applyAlignment="1">
      <alignment horizontal="center" vertical="center"/>
    </xf>
    <xf numFmtId="190" fontId="16" fillId="33" borderId="17" xfId="61" applyNumberFormat="1" applyFont="1" applyFill="1" applyBorder="1" applyAlignment="1">
      <alignment horizontal="center" vertical="center"/>
    </xf>
    <xf numFmtId="190" fontId="27" fillId="32" borderId="10" xfId="0" applyNumberFormat="1" applyFont="1" applyFill="1" applyBorder="1" applyAlignment="1" applyProtection="1">
      <alignment horizontal="center" vertical="center"/>
      <protection hidden="1"/>
    </xf>
    <xf numFmtId="190" fontId="27" fillId="32" borderId="13" xfId="0" applyNumberFormat="1" applyFont="1" applyFill="1" applyBorder="1" applyAlignment="1" applyProtection="1">
      <alignment horizontal="center" vertical="center"/>
      <protection hidden="1"/>
    </xf>
    <xf numFmtId="190" fontId="27" fillId="32" borderId="14" xfId="0" applyNumberFormat="1" applyFont="1" applyFill="1" applyBorder="1" applyAlignment="1" applyProtection="1">
      <alignment horizontal="center" vertical="center"/>
      <protection hidden="1"/>
    </xf>
    <xf numFmtId="190" fontId="12" fillId="0" borderId="33" xfId="0" applyNumberFormat="1" applyFont="1" applyFill="1" applyBorder="1" applyAlignment="1">
      <alignment horizontal="center"/>
    </xf>
    <xf numFmtId="190" fontId="12" fillId="0" borderId="40" xfId="0" applyNumberFormat="1" applyFont="1" applyFill="1" applyBorder="1" applyAlignment="1">
      <alignment horizontal="center"/>
    </xf>
    <xf numFmtId="190" fontId="12" fillId="13" borderId="32" xfId="0" applyNumberFormat="1" applyFont="1" applyFill="1" applyBorder="1" applyAlignment="1">
      <alignment horizontal="center"/>
    </xf>
    <xf numFmtId="190" fontId="12" fillId="13" borderId="33" xfId="0" applyNumberFormat="1" applyFont="1" applyFill="1" applyBorder="1" applyAlignment="1">
      <alignment horizontal="center"/>
    </xf>
    <xf numFmtId="190" fontId="12" fillId="13" borderId="34" xfId="0" applyNumberFormat="1" applyFont="1" applyFill="1" applyBorder="1" applyAlignment="1">
      <alignment horizontal="center"/>
    </xf>
    <xf numFmtId="190" fontId="12" fillId="0" borderId="41" xfId="0" applyNumberFormat="1" applyFont="1" applyFill="1" applyBorder="1" applyAlignment="1">
      <alignment horizontal="center"/>
    </xf>
    <xf numFmtId="190" fontId="12" fillId="34" borderId="41" xfId="0" applyNumberFormat="1" applyFont="1" applyFill="1" applyBorder="1" applyAlignment="1">
      <alignment horizontal="center"/>
    </xf>
    <xf numFmtId="190" fontId="12" fillId="34" borderId="33" xfId="0" applyNumberFormat="1" applyFont="1" applyFill="1" applyBorder="1" applyAlignment="1">
      <alignment horizontal="center"/>
    </xf>
    <xf numFmtId="190" fontId="12" fillId="34" borderId="40" xfId="0" applyNumberFormat="1" applyFont="1" applyFill="1" applyBorder="1" applyAlignment="1">
      <alignment horizontal="center"/>
    </xf>
    <xf numFmtId="190" fontId="12" fillId="0" borderId="10" xfId="0" applyNumberFormat="1" applyFont="1" applyFill="1" applyBorder="1" applyAlignment="1">
      <alignment horizontal="center"/>
    </xf>
    <xf numFmtId="190" fontId="12" fillId="0" borderId="13" xfId="0" applyNumberFormat="1" applyFont="1" applyFill="1" applyBorder="1" applyAlignment="1">
      <alignment horizontal="center"/>
    </xf>
    <xf numFmtId="190" fontId="12" fillId="13" borderId="11" xfId="0" applyNumberFormat="1" applyFont="1" applyFill="1" applyBorder="1" applyAlignment="1">
      <alignment horizontal="center"/>
    </xf>
    <xf numFmtId="190" fontId="12" fillId="13" borderId="10" xfId="0" applyNumberFormat="1" applyFont="1" applyFill="1" applyBorder="1" applyAlignment="1">
      <alignment horizontal="center"/>
    </xf>
    <xf numFmtId="190" fontId="12" fillId="13" borderId="12" xfId="0" applyNumberFormat="1" applyFont="1" applyFill="1" applyBorder="1" applyAlignment="1">
      <alignment horizontal="center"/>
    </xf>
    <xf numFmtId="190" fontId="12" fillId="0" borderId="14" xfId="0" applyNumberFormat="1" applyFont="1" applyFill="1" applyBorder="1" applyAlignment="1">
      <alignment horizontal="center"/>
    </xf>
    <xf numFmtId="179" fontId="16" fillId="33" borderId="10" xfId="61" applyNumberFormat="1" applyFont="1" applyFill="1" applyBorder="1" applyAlignment="1">
      <alignment horizontal="center" vertical="center"/>
    </xf>
    <xf numFmtId="179" fontId="16" fillId="33" borderId="13" xfId="61" applyNumberFormat="1" applyFont="1" applyFill="1" applyBorder="1" applyAlignment="1">
      <alignment horizontal="center" vertical="center"/>
    </xf>
    <xf numFmtId="179" fontId="16" fillId="13" borderId="11" xfId="61" applyNumberFormat="1" applyFont="1" applyFill="1" applyBorder="1" applyAlignment="1">
      <alignment horizontal="center" vertical="center"/>
    </xf>
    <xf numFmtId="179" fontId="16" fillId="13" borderId="10" xfId="61" applyNumberFormat="1" applyFont="1" applyFill="1" applyBorder="1" applyAlignment="1">
      <alignment horizontal="center" vertical="center"/>
    </xf>
    <xf numFmtId="179" fontId="16" fillId="13" borderId="12" xfId="61" applyNumberFormat="1" applyFont="1" applyFill="1" applyBorder="1" applyAlignment="1">
      <alignment horizontal="center" vertical="center"/>
    </xf>
    <xf numFmtId="179" fontId="16" fillId="33" borderId="14" xfId="61" applyNumberFormat="1" applyFont="1" applyFill="1" applyBorder="1" applyAlignment="1">
      <alignment horizontal="center" vertical="center"/>
    </xf>
    <xf numFmtId="179" fontId="16" fillId="33" borderId="42" xfId="61" applyNumberFormat="1" applyFont="1" applyFill="1" applyBorder="1" applyAlignment="1">
      <alignment horizontal="center" vertical="center"/>
    </xf>
    <xf numFmtId="179" fontId="16" fillId="33" borderId="10" xfId="61" applyNumberFormat="1" applyFont="1" applyFill="1" applyBorder="1" applyAlignment="1">
      <alignment horizontal="center"/>
    </xf>
    <xf numFmtId="179" fontId="16" fillId="33" borderId="13" xfId="61" applyNumberFormat="1" applyFont="1" applyFill="1" applyBorder="1" applyAlignment="1">
      <alignment horizontal="center"/>
    </xf>
    <xf numFmtId="179" fontId="16" fillId="13" borderId="11" xfId="61" applyNumberFormat="1" applyFont="1" applyFill="1" applyBorder="1" applyAlignment="1">
      <alignment horizontal="center"/>
    </xf>
    <xf numFmtId="179" fontId="16" fillId="13" borderId="10" xfId="61" applyNumberFormat="1" applyFont="1" applyFill="1" applyBorder="1" applyAlignment="1">
      <alignment horizontal="center"/>
    </xf>
    <xf numFmtId="179" fontId="16" fillId="13" borderId="12" xfId="61" applyNumberFormat="1" applyFont="1" applyFill="1" applyBorder="1" applyAlignment="1">
      <alignment horizontal="center"/>
    </xf>
    <xf numFmtId="179" fontId="16" fillId="33" borderId="14" xfId="61" applyNumberFormat="1" applyFont="1" applyFill="1" applyBorder="1" applyAlignment="1">
      <alignment horizontal="center"/>
    </xf>
    <xf numFmtId="179" fontId="16" fillId="33" borderId="17" xfId="61" applyNumberFormat="1" applyFont="1" applyFill="1" applyBorder="1" applyAlignment="1">
      <alignment horizontal="center"/>
    </xf>
    <xf numFmtId="180" fontId="16" fillId="33" borderId="11" xfId="61" applyNumberFormat="1" applyFont="1" applyFill="1" applyBorder="1" applyAlignment="1">
      <alignment horizontal="center" vertical="center"/>
    </xf>
    <xf numFmtId="180" fontId="16" fillId="33" borderId="10" xfId="0" applyNumberFormat="1" applyFont="1" applyFill="1" applyBorder="1" applyAlignment="1">
      <alignment horizontal="center" vertical="center"/>
    </xf>
    <xf numFmtId="180" fontId="16" fillId="33" borderId="12" xfId="0" applyNumberFormat="1" applyFont="1" applyFill="1" applyBorder="1" applyAlignment="1">
      <alignment horizontal="center" vertical="center"/>
    </xf>
    <xf numFmtId="180" fontId="12" fillId="0" borderId="10" xfId="0" applyNumberFormat="1" applyFont="1" applyBorder="1" applyAlignment="1">
      <alignment horizontal="center"/>
    </xf>
    <xf numFmtId="180" fontId="12" fillId="0" borderId="13" xfId="0" applyNumberFormat="1" applyFont="1" applyBorder="1" applyAlignment="1">
      <alignment horizontal="center"/>
    </xf>
    <xf numFmtId="180" fontId="12" fillId="13" borderId="11" xfId="0" applyNumberFormat="1" applyFont="1" applyFill="1" applyBorder="1" applyAlignment="1">
      <alignment horizontal="center"/>
    </xf>
    <xf numFmtId="180" fontId="12" fillId="13" borderId="10" xfId="0" applyNumberFormat="1" applyFont="1" applyFill="1" applyBorder="1" applyAlignment="1">
      <alignment horizontal="center"/>
    </xf>
    <xf numFmtId="180" fontId="12" fillId="13" borderId="12" xfId="0" applyNumberFormat="1" applyFont="1" applyFill="1" applyBorder="1" applyAlignment="1">
      <alignment horizontal="center"/>
    </xf>
    <xf numFmtId="180" fontId="12" fillId="0" borderId="14" xfId="58" applyNumberFormat="1" applyFont="1" applyBorder="1" applyAlignment="1">
      <alignment horizontal="center"/>
    </xf>
    <xf numFmtId="180" fontId="12" fillId="0" borderId="10" xfId="58" applyNumberFormat="1" applyFont="1" applyBorder="1" applyAlignment="1">
      <alignment horizontal="center"/>
    </xf>
    <xf numFmtId="180" fontId="12" fillId="0" borderId="13" xfId="58" applyNumberFormat="1" applyFont="1" applyBorder="1" applyAlignment="1">
      <alignment horizontal="center"/>
    </xf>
    <xf numFmtId="180" fontId="12" fillId="0" borderId="14" xfId="0" applyNumberFormat="1" applyFont="1" applyFill="1" applyBorder="1" applyAlignment="1">
      <alignment horizontal="center"/>
    </xf>
    <xf numFmtId="180" fontId="12" fillId="0" borderId="10" xfId="0" applyNumberFormat="1" applyFont="1" applyFill="1" applyBorder="1" applyAlignment="1">
      <alignment horizontal="center"/>
    </xf>
    <xf numFmtId="180" fontId="12" fillId="0" borderId="13" xfId="0" applyNumberFormat="1" applyFont="1" applyFill="1" applyBorder="1" applyAlignment="1">
      <alignment horizontal="center"/>
    </xf>
    <xf numFmtId="179" fontId="12" fillId="0" borderId="17" xfId="61" applyNumberFormat="1" applyFont="1" applyFill="1" applyBorder="1" applyAlignment="1">
      <alignment horizontal="center"/>
    </xf>
    <xf numFmtId="180" fontId="12" fillId="0" borderId="11" xfId="61" applyNumberFormat="1" applyFont="1" applyFill="1" applyBorder="1" applyAlignment="1">
      <alignment horizontal="center" vertical="center"/>
    </xf>
    <xf numFmtId="180" fontId="12" fillId="0" borderId="10" xfId="0" applyNumberFormat="1" applyFont="1" applyFill="1" applyBorder="1" applyAlignment="1">
      <alignment horizontal="center" vertical="center"/>
    </xf>
    <xf numFmtId="180" fontId="12" fillId="0" borderId="12" xfId="0" applyNumberFormat="1" applyFont="1" applyFill="1" applyBorder="1" applyAlignment="1">
      <alignment horizontal="center" vertical="center"/>
    </xf>
    <xf numFmtId="180" fontId="12" fillId="0" borderId="14" xfId="0" applyNumberFormat="1" applyFont="1" applyBorder="1" applyAlignment="1">
      <alignment horizontal="center"/>
    </xf>
    <xf numFmtId="179" fontId="12" fillId="0" borderId="17" xfId="61" applyNumberFormat="1" applyFont="1" applyFill="1" applyBorder="1" applyAlignment="1">
      <alignment horizontal="center" vertical="center"/>
    </xf>
    <xf numFmtId="190" fontId="16" fillId="33" borderId="10" xfId="61" applyNumberFormat="1" applyFont="1" applyFill="1" applyBorder="1" applyAlignment="1">
      <alignment horizontal="center" vertical="center"/>
    </xf>
    <xf numFmtId="190" fontId="16" fillId="33" borderId="13" xfId="61" applyNumberFormat="1" applyFont="1" applyFill="1" applyBorder="1" applyAlignment="1">
      <alignment horizontal="center" vertical="center"/>
    </xf>
    <xf numFmtId="190" fontId="16" fillId="13" borderId="11" xfId="61" applyNumberFormat="1" applyFont="1" applyFill="1" applyBorder="1" applyAlignment="1">
      <alignment horizontal="center" vertical="center"/>
    </xf>
    <xf numFmtId="190" fontId="16" fillId="13" borderId="10" xfId="61" applyNumberFormat="1" applyFont="1" applyFill="1" applyBorder="1" applyAlignment="1">
      <alignment horizontal="center" vertical="center"/>
    </xf>
    <xf numFmtId="190" fontId="16" fillId="13" borderId="12" xfId="61" applyNumberFormat="1" applyFont="1" applyFill="1" applyBorder="1" applyAlignment="1">
      <alignment horizontal="center" vertical="center"/>
    </xf>
    <xf numFmtId="190" fontId="16" fillId="33" borderId="14" xfId="61" applyNumberFormat="1" applyFont="1" applyFill="1" applyBorder="1" applyAlignment="1">
      <alignment horizontal="center" vertical="center"/>
    </xf>
    <xf numFmtId="2" fontId="16" fillId="33" borderId="17" xfId="61" applyNumberFormat="1" applyFont="1" applyFill="1" applyBorder="1" applyAlignment="1">
      <alignment horizontal="center" vertical="center"/>
    </xf>
    <xf numFmtId="2" fontId="16" fillId="33" borderId="11" xfId="61" applyNumberFormat="1" applyFont="1" applyFill="1" applyBorder="1" applyAlignment="1">
      <alignment horizontal="center" vertical="center"/>
    </xf>
    <xf numFmtId="2" fontId="16" fillId="33" borderId="10" xfId="0" applyNumberFormat="1" applyFont="1" applyFill="1" applyBorder="1" applyAlignment="1">
      <alignment horizontal="center" vertical="center"/>
    </xf>
    <xf numFmtId="2" fontId="16" fillId="33" borderId="12" xfId="0" applyNumberFormat="1" applyFont="1" applyFill="1" applyBorder="1" applyAlignment="1">
      <alignment horizontal="center" vertical="center"/>
    </xf>
    <xf numFmtId="184" fontId="28" fillId="32" borderId="10" xfId="0" applyNumberFormat="1" applyFont="1" applyFill="1" applyBorder="1" applyAlignment="1">
      <alignment horizontal="center" vertical="center"/>
    </xf>
    <xf numFmtId="184" fontId="28" fillId="32" borderId="13" xfId="0" applyNumberFormat="1" applyFont="1" applyFill="1" applyBorder="1" applyAlignment="1">
      <alignment horizontal="center" vertical="center"/>
    </xf>
    <xf numFmtId="184" fontId="28" fillId="13" borderId="11" xfId="0" applyNumberFormat="1" applyFont="1" applyFill="1" applyBorder="1" applyAlignment="1">
      <alignment horizontal="center" vertical="center"/>
    </xf>
    <xf numFmtId="184" fontId="28" fillId="13" borderId="10" xfId="0" applyNumberFormat="1" applyFont="1" applyFill="1" applyBorder="1" applyAlignment="1">
      <alignment horizontal="center" vertical="center"/>
    </xf>
    <xf numFmtId="184" fontId="28" fillId="13" borderId="12" xfId="0" applyNumberFormat="1" applyFont="1" applyFill="1" applyBorder="1" applyAlignment="1">
      <alignment horizontal="center" vertical="center"/>
    </xf>
    <xf numFmtId="184" fontId="28" fillId="32" borderId="14" xfId="0" applyNumberFormat="1" applyFont="1" applyFill="1" applyBorder="1" applyAlignment="1">
      <alignment horizontal="center" vertical="center"/>
    </xf>
    <xf numFmtId="4" fontId="12" fillId="0" borderId="17" xfId="61" applyNumberFormat="1" applyFont="1" applyFill="1" applyBorder="1" applyAlignment="1">
      <alignment horizontal="center"/>
    </xf>
    <xf numFmtId="4" fontId="12" fillId="0" borderId="11" xfId="61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/>
    </xf>
    <xf numFmtId="179" fontId="16" fillId="33" borderId="43" xfId="61" applyNumberFormat="1" applyFont="1" applyFill="1" applyBorder="1" applyAlignment="1">
      <alignment horizontal="center" vertical="center"/>
    </xf>
    <xf numFmtId="179" fontId="16" fillId="33" borderId="44" xfId="61" applyNumberFormat="1" applyFont="1" applyFill="1" applyBorder="1" applyAlignment="1">
      <alignment horizontal="center" vertical="center"/>
    </xf>
    <xf numFmtId="179" fontId="16" fillId="13" borderId="21" xfId="61" applyNumberFormat="1" applyFont="1" applyFill="1" applyBorder="1" applyAlignment="1">
      <alignment horizontal="center" vertical="center"/>
    </xf>
    <xf numFmtId="179" fontId="16" fillId="13" borderId="43" xfId="61" applyNumberFormat="1" applyFont="1" applyFill="1" applyBorder="1" applyAlignment="1">
      <alignment horizontal="center" vertical="center"/>
    </xf>
    <xf numFmtId="179" fontId="16" fillId="13" borderId="45" xfId="61" applyNumberFormat="1" applyFont="1" applyFill="1" applyBorder="1" applyAlignment="1">
      <alignment horizontal="center" vertical="center"/>
    </xf>
    <xf numFmtId="179" fontId="16" fillId="33" borderId="46" xfId="61" applyNumberFormat="1" applyFont="1" applyFill="1" applyBorder="1" applyAlignment="1">
      <alignment horizontal="center" vertical="center"/>
    </xf>
    <xf numFmtId="179" fontId="16" fillId="33" borderId="17" xfId="61" applyNumberFormat="1" applyFont="1" applyFill="1" applyBorder="1" applyAlignment="1">
      <alignment horizontal="center" vertical="center"/>
    </xf>
    <xf numFmtId="191" fontId="12" fillId="0" borderId="10" xfId="0" applyNumberFormat="1" applyFont="1" applyFill="1" applyBorder="1" applyAlignment="1">
      <alignment horizontal="center"/>
    </xf>
    <xf numFmtId="191" fontId="27" fillId="13" borderId="11" xfId="0" applyNumberFormat="1" applyFont="1" applyFill="1" applyBorder="1" applyAlignment="1" applyProtection="1">
      <alignment horizontal="center" vertical="center"/>
      <protection hidden="1"/>
    </xf>
    <xf numFmtId="191" fontId="27" fillId="13" borderId="10" xfId="0" applyNumberFormat="1" applyFont="1" applyFill="1" applyBorder="1" applyAlignment="1" applyProtection="1">
      <alignment horizontal="center" vertical="center"/>
      <protection hidden="1"/>
    </xf>
    <xf numFmtId="191" fontId="27" fillId="13" borderId="12" xfId="0" applyNumberFormat="1" applyFont="1" applyFill="1" applyBorder="1" applyAlignment="1" applyProtection="1">
      <alignment horizontal="center" vertical="center"/>
      <protection hidden="1"/>
    </xf>
    <xf numFmtId="179" fontId="16" fillId="33" borderId="33" xfId="61" applyNumberFormat="1" applyFont="1" applyFill="1" applyBorder="1" applyAlignment="1">
      <alignment horizontal="center" vertical="center"/>
    </xf>
    <xf numFmtId="179" fontId="16" fillId="33" borderId="40" xfId="61" applyNumberFormat="1" applyFont="1" applyFill="1" applyBorder="1" applyAlignment="1">
      <alignment horizontal="center" vertical="center"/>
    </xf>
    <xf numFmtId="179" fontId="16" fillId="13" borderId="32" xfId="61" applyNumberFormat="1" applyFont="1" applyFill="1" applyBorder="1" applyAlignment="1">
      <alignment horizontal="center" vertical="center"/>
    </xf>
    <xf numFmtId="179" fontId="16" fillId="13" borderId="33" xfId="61" applyNumberFormat="1" applyFont="1" applyFill="1" applyBorder="1" applyAlignment="1">
      <alignment horizontal="center" vertical="center"/>
    </xf>
    <xf numFmtId="179" fontId="16" fillId="13" borderId="34" xfId="61" applyNumberFormat="1" applyFont="1" applyFill="1" applyBorder="1" applyAlignment="1">
      <alignment horizontal="center" vertical="center"/>
    </xf>
    <xf numFmtId="179" fontId="16" fillId="33" borderId="41" xfId="61" applyNumberFormat="1" applyFont="1" applyFill="1" applyBorder="1" applyAlignment="1">
      <alignment horizontal="center" vertical="center"/>
    </xf>
    <xf numFmtId="191" fontId="27" fillId="0" borderId="10" xfId="0" applyNumberFormat="1" applyFont="1" applyFill="1" applyBorder="1" applyAlignment="1" applyProtection="1">
      <alignment horizontal="center" vertical="center"/>
      <protection hidden="1"/>
    </xf>
    <xf numFmtId="191" fontId="27" fillId="0" borderId="13" xfId="0" applyNumberFormat="1" applyFont="1" applyFill="1" applyBorder="1" applyAlignment="1" applyProtection="1">
      <alignment horizontal="center" vertical="center"/>
      <protection hidden="1"/>
    </xf>
    <xf numFmtId="191" fontId="27" fillId="0" borderId="14" xfId="0" applyNumberFormat="1" applyFont="1" applyFill="1" applyBorder="1" applyAlignment="1" applyProtection="1">
      <alignment horizontal="center" vertical="center"/>
      <protection hidden="1"/>
    </xf>
    <xf numFmtId="179" fontId="16" fillId="33" borderId="33" xfId="61" applyNumberFormat="1" applyFont="1" applyFill="1" applyBorder="1" applyAlignment="1">
      <alignment horizontal="center"/>
    </xf>
    <xf numFmtId="179" fontId="16" fillId="33" borderId="40" xfId="61" applyNumberFormat="1" applyFont="1" applyFill="1" applyBorder="1" applyAlignment="1">
      <alignment horizontal="center"/>
    </xf>
    <xf numFmtId="179" fontId="16" fillId="13" borderId="32" xfId="61" applyNumberFormat="1" applyFont="1" applyFill="1" applyBorder="1" applyAlignment="1">
      <alignment horizontal="center"/>
    </xf>
    <xf numFmtId="179" fontId="16" fillId="13" borderId="33" xfId="61" applyNumberFormat="1" applyFont="1" applyFill="1" applyBorder="1" applyAlignment="1">
      <alignment horizontal="center"/>
    </xf>
    <xf numFmtId="179" fontId="16" fillId="13" borderId="34" xfId="61" applyNumberFormat="1" applyFont="1" applyFill="1" applyBorder="1" applyAlignment="1">
      <alignment horizontal="center"/>
    </xf>
    <xf numFmtId="179" fontId="16" fillId="33" borderId="41" xfId="61" applyNumberFormat="1" applyFont="1" applyFill="1" applyBorder="1" applyAlignment="1">
      <alignment horizontal="center"/>
    </xf>
    <xf numFmtId="191" fontId="28" fillId="0" borderId="10" xfId="0" applyNumberFormat="1" applyFont="1" applyFill="1" applyBorder="1" applyAlignment="1">
      <alignment horizontal="center"/>
    </xf>
    <xf numFmtId="191" fontId="28" fillId="0" borderId="13" xfId="0" applyNumberFormat="1" applyFont="1" applyFill="1" applyBorder="1" applyAlignment="1">
      <alignment horizontal="center"/>
    </xf>
    <xf numFmtId="191" fontId="28" fillId="13" borderId="11" xfId="0" applyNumberFormat="1" applyFont="1" applyFill="1" applyBorder="1" applyAlignment="1">
      <alignment horizontal="center"/>
    </xf>
    <xf numFmtId="191" fontId="28" fillId="13" borderId="10" xfId="0" applyNumberFormat="1" applyFont="1" applyFill="1" applyBorder="1" applyAlignment="1">
      <alignment horizontal="center"/>
    </xf>
    <xf numFmtId="191" fontId="28" fillId="13" borderId="12" xfId="0" applyNumberFormat="1" applyFont="1" applyFill="1" applyBorder="1" applyAlignment="1">
      <alignment horizontal="center"/>
    </xf>
    <xf numFmtId="191" fontId="28" fillId="0" borderId="14" xfId="0" applyNumberFormat="1" applyFont="1" applyFill="1" applyBorder="1" applyAlignment="1">
      <alignment horizontal="center"/>
    </xf>
    <xf numFmtId="190" fontId="28" fillId="0" borderId="17" xfId="0" applyNumberFormat="1" applyFont="1" applyFill="1" applyBorder="1" applyAlignment="1">
      <alignment horizontal="center"/>
    </xf>
    <xf numFmtId="184" fontId="12" fillId="0" borderId="10" xfId="61" applyNumberFormat="1" applyFont="1" applyFill="1" applyBorder="1" applyAlignment="1">
      <alignment horizontal="center" vertical="center"/>
    </xf>
    <xf numFmtId="184" fontId="12" fillId="0" borderId="13" xfId="61" applyNumberFormat="1" applyFont="1" applyFill="1" applyBorder="1" applyAlignment="1">
      <alignment horizontal="center" vertical="center"/>
    </xf>
    <xf numFmtId="184" fontId="12" fillId="13" borderId="11" xfId="61" applyNumberFormat="1" applyFont="1" applyFill="1" applyBorder="1" applyAlignment="1">
      <alignment horizontal="center" vertical="center"/>
    </xf>
    <xf numFmtId="184" fontId="12" fillId="13" borderId="10" xfId="61" applyNumberFormat="1" applyFont="1" applyFill="1" applyBorder="1" applyAlignment="1">
      <alignment horizontal="center" vertical="center"/>
    </xf>
    <xf numFmtId="184" fontId="12" fillId="13" borderId="12" xfId="61" applyNumberFormat="1" applyFont="1" applyFill="1" applyBorder="1" applyAlignment="1">
      <alignment horizontal="center" vertical="center"/>
    </xf>
    <xf numFmtId="184" fontId="12" fillId="0" borderId="14" xfId="61" applyNumberFormat="1" applyFont="1" applyFill="1" applyBorder="1" applyAlignment="1">
      <alignment horizontal="center" vertical="center"/>
    </xf>
    <xf numFmtId="179" fontId="16" fillId="33" borderId="15" xfId="61" applyNumberFormat="1" applyFont="1" applyFill="1" applyBorder="1" applyAlignment="1">
      <alignment horizontal="center" vertical="center"/>
    </xf>
    <xf numFmtId="179" fontId="16" fillId="33" borderId="31" xfId="61" applyNumberFormat="1" applyFont="1" applyFill="1" applyBorder="1" applyAlignment="1">
      <alignment horizontal="center" vertical="center"/>
    </xf>
    <xf numFmtId="179" fontId="16" fillId="13" borderId="22" xfId="61" applyNumberFormat="1" applyFont="1" applyFill="1" applyBorder="1" applyAlignment="1">
      <alignment horizontal="center" vertical="center"/>
    </xf>
    <xf numFmtId="179" fontId="16" fillId="13" borderId="15" xfId="61" applyNumberFormat="1" applyFont="1" applyFill="1" applyBorder="1" applyAlignment="1">
      <alignment horizontal="center" vertical="center"/>
    </xf>
    <xf numFmtId="179" fontId="16" fillId="13" borderId="16" xfId="61" applyNumberFormat="1" applyFont="1" applyFill="1" applyBorder="1" applyAlignment="1">
      <alignment horizontal="center" vertical="center"/>
    </xf>
    <xf numFmtId="179" fontId="16" fillId="33" borderId="25" xfId="61" applyNumberFormat="1" applyFont="1" applyFill="1" applyBorder="1" applyAlignment="1">
      <alignment horizontal="center" vertical="center"/>
    </xf>
    <xf numFmtId="179" fontId="16" fillId="33" borderId="28" xfId="61" applyNumberFormat="1" applyFont="1" applyFill="1" applyBorder="1" applyAlignment="1">
      <alignment horizontal="center" vertical="center"/>
    </xf>
    <xf numFmtId="180" fontId="16" fillId="33" borderId="22" xfId="61" applyNumberFormat="1" applyFont="1" applyFill="1" applyBorder="1" applyAlignment="1">
      <alignment horizontal="center" vertical="center"/>
    </xf>
    <xf numFmtId="180" fontId="16" fillId="33" borderId="15" xfId="0" applyNumberFormat="1" applyFont="1" applyFill="1" applyBorder="1" applyAlignment="1">
      <alignment horizontal="center" vertical="center"/>
    </xf>
    <xf numFmtId="180" fontId="16" fillId="33" borderId="16" xfId="0" applyNumberFormat="1" applyFont="1" applyFill="1" applyBorder="1" applyAlignment="1">
      <alignment horizontal="center" vertical="center"/>
    </xf>
    <xf numFmtId="179" fontId="16" fillId="33" borderId="19" xfId="61" applyNumberFormat="1" applyFont="1" applyFill="1" applyBorder="1" applyAlignment="1">
      <alignment horizontal="center" vertical="center"/>
    </xf>
    <xf numFmtId="179" fontId="16" fillId="33" borderId="47" xfId="61" applyNumberFormat="1" applyFont="1" applyFill="1" applyBorder="1" applyAlignment="1">
      <alignment horizontal="center" vertical="center"/>
    </xf>
    <xf numFmtId="179" fontId="16" fillId="13" borderId="35" xfId="61" applyNumberFormat="1" applyFont="1" applyFill="1" applyBorder="1" applyAlignment="1">
      <alignment horizontal="center" vertical="center"/>
    </xf>
    <xf numFmtId="179" fontId="16" fillId="13" borderId="19" xfId="61" applyNumberFormat="1" applyFont="1" applyFill="1" applyBorder="1" applyAlignment="1">
      <alignment horizontal="center" vertical="center"/>
    </xf>
    <xf numFmtId="179" fontId="16" fillId="13" borderId="20" xfId="61" applyNumberFormat="1" applyFont="1" applyFill="1" applyBorder="1" applyAlignment="1">
      <alignment horizontal="center" vertical="center"/>
    </xf>
    <xf numFmtId="179" fontId="16" fillId="33" borderId="35" xfId="61" applyNumberFormat="1" applyFont="1" applyFill="1" applyBorder="1" applyAlignment="1">
      <alignment horizontal="center" vertical="center"/>
    </xf>
    <xf numFmtId="179" fontId="16" fillId="33" borderId="18" xfId="61" applyNumberFormat="1" applyFont="1" applyFill="1" applyBorder="1" applyAlignment="1">
      <alignment horizontal="center" vertical="center"/>
    </xf>
    <xf numFmtId="179" fontId="16" fillId="33" borderId="48" xfId="61" applyNumberFormat="1" applyFont="1" applyFill="1" applyBorder="1" applyAlignment="1">
      <alignment horizontal="center" vertical="center"/>
    </xf>
    <xf numFmtId="179" fontId="16" fillId="33" borderId="19" xfId="0" applyNumberFormat="1" applyFont="1" applyFill="1" applyBorder="1" applyAlignment="1">
      <alignment horizontal="center" vertical="center"/>
    </xf>
    <xf numFmtId="179" fontId="16" fillId="33" borderId="20" xfId="0" applyNumberFormat="1" applyFont="1" applyFill="1" applyBorder="1" applyAlignment="1">
      <alignment horizontal="center" vertical="center"/>
    </xf>
    <xf numFmtId="190" fontId="12" fillId="0" borderId="10" xfId="0" applyNumberFormat="1" applyFont="1" applyBorder="1" applyAlignment="1">
      <alignment horizontal="center"/>
    </xf>
    <xf numFmtId="190" fontId="12" fillId="0" borderId="13" xfId="0" applyNumberFormat="1" applyFont="1" applyBorder="1" applyAlignment="1">
      <alignment horizontal="center"/>
    </xf>
    <xf numFmtId="190" fontId="12" fillId="0" borderId="11" xfId="58" applyNumberFormat="1" applyFont="1" applyBorder="1" applyAlignment="1">
      <alignment horizontal="center"/>
    </xf>
    <xf numFmtId="190" fontId="12" fillId="0" borderId="10" xfId="58" applyNumberFormat="1" applyFont="1" applyBorder="1" applyAlignment="1">
      <alignment horizontal="center"/>
    </xf>
    <xf numFmtId="190" fontId="12" fillId="0" borderId="14" xfId="0" applyNumberFormat="1" applyFont="1" applyBorder="1" applyAlignment="1">
      <alignment horizontal="center"/>
    </xf>
    <xf numFmtId="190" fontId="12" fillId="32" borderId="10" xfId="0" applyNumberFormat="1" applyFont="1" applyFill="1" applyBorder="1" applyAlignment="1">
      <alignment horizontal="center"/>
    </xf>
    <xf numFmtId="172" fontId="12" fillId="0" borderId="17" xfId="61" applyNumberFormat="1" applyFont="1" applyBorder="1" applyAlignment="1">
      <alignment horizontal="center"/>
    </xf>
    <xf numFmtId="179" fontId="12" fillId="0" borderId="41" xfId="61" applyNumberFormat="1" applyFont="1" applyFill="1" applyBorder="1" applyAlignment="1">
      <alignment horizontal="center"/>
    </xf>
    <xf numFmtId="179" fontId="12" fillId="0" borderId="33" xfId="0" applyNumberFormat="1" applyFont="1" applyFill="1" applyBorder="1" applyAlignment="1">
      <alignment horizontal="center"/>
    </xf>
    <xf numFmtId="179" fontId="12" fillId="0" borderId="34" xfId="0" applyNumberFormat="1" applyFont="1" applyFill="1" applyBorder="1" applyAlignment="1">
      <alignment horizontal="center"/>
    </xf>
    <xf numFmtId="190" fontId="12" fillId="0" borderId="15" xfId="58" applyNumberFormat="1" applyFont="1" applyBorder="1" applyAlignment="1">
      <alignment horizontal="center"/>
    </xf>
    <xf numFmtId="190" fontId="12" fillId="13" borderId="22" xfId="0" applyNumberFormat="1" applyFont="1" applyFill="1" applyBorder="1" applyAlignment="1">
      <alignment horizontal="center"/>
    </xf>
    <xf numFmtId="190" fontId="12" fillId="13" borderId="16" xfId="0" applyNumberFormat="1" applyFont="1" applyFill="1" applyBorder="1" applyAlignment="1">
      <alignment horizontal="center"/>
    </xf>
    <xf numFmtId="190" fontId="12" fillId="0" borderId="31" xfId="0" applyNumberFormat="1" applyFont="1" applyBorder="1" applyAlignment="1">
      <alignment horizontal="center"/>
    </xf>
    <xf numFmtId="190" fontId="12" fillId="13" borderId="15" xfId="0" applyNumberFormat="1" applyFont="1" applyFill="1" applyBorder="1" applyAlignment="1">
      <alignment horizontal="center"/>
    </xf>
    <xf numFmtId="190" fontId="12" fillId="0" borderId="15" xfId="0" applyNumberFormat="1" applyFont="1" applyBorder="1" applyAlignment="1">
      <alignment horizontal="center"/>
    </xf>
    <xf numFmtId="180" fontId="12" fillId="0" borderId="41" xfId="61" applyNumberFormat="1" applyFont="1" applyFill="1" applyBorder="1" applyAlignment="1">
      <alignment horizontal="center"/>
    </xf>
    <xf numFmtId="180" fontId="12" fillId="0" borderId="33" xfId="0" applyNumberFormat="1" applyFont="1" applyFill="1" applyBorder="1" applyAlignment="1">
      <alignment horizontal="center"/>
    </xf>
    <xf numFmtId="180" fontId="12" fillId="0" borderId="34" xfId="0" applyNumberFormat="1" applyFont="1" applyFill="1" applyBorder="1" applyAlignment="1">
      <alignment horizontal="center"/>
    </xf>
    <xf numFmtId="180" fontId="12" fillId="0" borderId="14" xfId="61" applyNumberFormat="1" applyFont="1" applyFill="1" applyBorder="1" applyAlignment="1">
      <alignment horizontal="center"/>
    </xf>
    <xf numFmtId="180" fontId="12" fillId="0" borderId="12" xfId="0" applyNumberFormat="1" applyFont="1" applyFill="1" applyBorder="1" applyAlignment="1">
      <alignment horizontal="center"/>
    </xf>
    <xf numFmtId="180" fontId="12" fillId="0" borderId="29" xfId="61" applyNumberFormat="1" applyFont="1" applyFill="1" applyBorder="1" applyAlignment="1">
      <alignment horizontal="center"/>
    </xf>
    <xf numFmtId="180" fontId="12" fillId="0" borderId="27" xfId="0" applyNumberFormat="1" applyFont="1" applyFill="1" applyBorder="1" applyAlignment="1">
      <alignment horizontal="center"/>
    </xf>
    <xf numFmtId="180" fontId="12" fillId="0" borderId="30" xfId="0" applyNumberFormat="1" applyFont="1" applyFill="1" applyBorder="1" applyAlignment="1">
      <alignment horizontal="center"/>
    </xf>
    <xf numFmtId="190" fontId="28" fillId="0" borderId="10" xfId="0" applyNumberFormat="1" applyFont="1" applyFill="1" applyBorder="1" applyAlignment="1">
      <alignment horizontal="center"/>
    </xf>
    <xf numFmtId="190" fontId="28" fillId="0" borderId="10" xfId="0" applyNumberFormat="1" applyFont="1" applyFill="1" applyBorder="1" applyAlignment="1" applyProtection="1">
      <alignment horizontal="center"/>
      <protection/>
    </xf>
    <xf numFmtId="190" fontId="28" fillId="0" borderId="10" xfId="0" applyNumberFormat="1" applyFont="1" applyFill="1" applyBorder="1" applyAlignment="1" applyProtection="1">
      <alignment horizontal="center"/>
      <protection locked="0"/>
    </xf>
    <xf numFmtId="190" fontId="28" fillId="0" borderId="13" xfId="0" applyNumberFormat="1" applyFont="1" applyFill="1" applyBorder="1" applyAlignment="1" applyProtection="1">
      <alignment horizontal="center"/>
      <protection locked="0"/>
    </xf>
    <xf numFmtId="190" fontId="28" fillId="13" borderId="11" xfId="0" applyNumberFormat="1" applyFont="1" applyFill="1" applyBorder="1" applyAlignment="1" applyProtection="1">
      <alignment horizontal="center"/>
      <protection locked="0"/>
    </xf>
    <xf numFmtId="190" fontId="28" fillId="13" borderId="10" xfId="0" applyNumberFormat="1" applyFont="1" applyFill="1" applyBorder="1" applyAlignment="1" applyProtection="1">
      <alignment horizontal="center"/>
      <protection locked="0"/>
    </xf>
    <xf numFmtId="190" fontId="28" fillId="13" borderId="12" xfId="0" applyNumberFormat="1" applyFont="1" applyFill="1" applyBorder="1" applyAlignment="1" applyProtection="1">
      <alignment horizontal="center"/>
      <protection locked="0"/>
    </xf>
    <xf numFmtId="190" fontId="28" fillId="0" borderId="14" xfId="0" applyNumberFormat="1" applyFont="1" applyFill="1" applyBorder="1" applyAlignment="1" applyProtection="1">
      <alignment horizontal="center"/>
      <protection locked="0"/>
    </xf>
    <xf numFmtId="190" fontId="28" fillId="0" borderId="13" xfId="0" applyNumberFormat="1" applyFont="1" applyFill="1" applyBorder="1" applyAlignment="1">
      <alignment horizontal="center"/>
    </xf>
    <xf numFmtId="190" fontId="28" fillId="13" borderId="11" xfId="0" applyNumberFormat="1" applyFont="1" applyFill="1" applyBorder="1" applyAlignment="1">
      <alignment horizontal="center"/>
    </xf>
    <xf numFmtId="190" fontId="28" fillId="13" borderId="10" xfId="0" applyNumberFormat="1" applyFont="1" applyFill="1" applyBorder="1" applyAlignment="1">
      <alignment horizontal="center"/>
    </xf>
    <xf numFmtId="190" fontId="28" fillId="13" borderId="12" xfId="0" applyNumberFormat="1" applyFont="1" applyFill="1" applyBorder="1" applyAlignment="1">
      <alignment horizontal="center"/>
    </xf>
    <xf numFmtId="190" fontId="28" fillId="0" borderId="14" xfId="0" applyNumberFormat="1" applyFont="1" applyFill="1" applyBorder="1" applyAlignment="1">
      <alignment horizontal="center"/>
    </xf>
    <xf numFmtId="180" fontId="16" fillId="33" borderId="14" xfId="61" applyNumberFormat="1" applyFont="1" applyFill="1" applyBorder="1" applyAlignment="1">
      <alignment horizontal="center"/>
    </xf>
    <xf numFmtId="180" fontId="16" fillId="33" borderId="10" xfId="0" applyNumberFormat="1" applyFont="1" applyFill="1" applyBorder="1" applyAlignment="1">
      <alignment horizontal="center"/>
    </xf>
    <xf numFmtId="180" fontId="16" fillId="33" borderId="12" xfId="0" applyNumberFormat="1" applyFont="1" applyFill="1" applyBorder="1" applyAlignment="1">
      <alignment horizontal="center"/>
    </xf>
    <xf numFmtId="180" fontId="12" fillId="13" borderId="23" xfId="0" applyNumberFormat="1" applyFont="1" applyFill="1" applyBorder="1" applyAlignment="1">
      <alignment horizontal="center"/>
    </xf>
    <xf numFmtId="180" fontId="12" fillId="32" borderId="42" xfId="0" applyNumberFormat="1" applyFont="1" applyFill="1" applyBorder="1" applyAlignment="1">
      <alignment horizontal="center"/>
    </xf>
    <xf numFmtId="180" fontId="12" fillId="13" borderId="23" xfId="58" applyNumberFormat="1" applyFont="1" applyFill="1" applyBorder="1" applyAlignment="1">
      <alignment horizontal="center"/>
    </xf>
    <xf numFmtId="180" fontId="12" fillId="13" borderId="39" xfId="0" applyNumberFormat="1" applyFont="1" applyFill="1" applyBorder="1" applyAlignment="1">
      <alignment horizontal="center"/>
    </xf>
    <xf numFmtId="180" fontId="12" fillId="0" borderId="43" xfId="0" applyNumberFormat="1" applyFont="1" applyBorder="1" applyAlignment="1">
      <alignment horizontal="center"/>
    </xf>
    <xf numFmtId="180" fontId="12" fillId="0" borderId="44" xfId="0" applyNumberFormat="1" applyFont="1" applyFill="1" applyBorder="1" applyAlignment="1">
      <alignment horizontal="center"/>
    </xf>
    <xf numFmtId="180" fontId="12" fillId="13" borderId="21" xfId="0" applyNumberFormat="1" applyFont="1" applyFill="1" applyBorder="1" applyAlignment="1">
      <alignment horizontal="center"/>
    </xf>
    <xf numFmtId="180" fontId="12" fillId="13" borderId="43" xfId="0" applyNumberFormat="1" applyFont="1" applyFill="1" applyBorder="1" applyAlignment="1">
      <alignment horizontal="center"/>
    </xf>
    <xf numFmtId="180" fontId="12" fillId="13" borderId="45" xfId="0" applyNumberFormat="1" applyFont="1" applyFill="1" applyBorder="1" applyAlignment="1">
      <alignment horizontal="center"/>
    </xf>
    <xf numFmtId="180" fontId="12" fillId="0" borderId="46" xfId="0" applyNumberFormat="1" applyFont="1" applyFill="1" applyBorder="1" applyAlignment="1">
      <alignment horizontal="center"/>
    </xf>
    <xf numFmtId="180" fontId="12" fillId="0" borderId="43" xfId="0" applyNumberFormat="1" applyFont="1" applyFill="1" applyBorder="1" applyAlignment="1">
      <alignment horizontal="center"/>
    </xf>
    <xf numFmtId="179" fontId="12" fillId="0" borderId="49" xfId="61" applyNumberFormat="1" applyFont="1" applyFill="1" applyBorder="1" applyAlignment="1">
      <alignment horizontal="center"/>
    </xf>
    <xf numFmtId="180" fontId="12" fillId="0" borderId="15" xfId="0" applyNumberFormat="1" applyFont="1" applyBorder="1" applyAlignment="1">
      <alignment horizontal="center"/>
    </xf>
    <xf numFmtId="180" fontId="12" fillId="0" borderId="31" xfId="0" applyNumberFormat="1" applyFont="1" applyFill="1" applyBorder="1" applyAlignment="1">
      <alignment horizontal="center"/>
    </xf>
    <xf numFmtId="180" fontId="12" fillId="13" borderId="22" xfId="0" applyNumberFormat="1" applyFont="1" applyFill="1" applyBorder="1" applyAlignment="1">
      <alignment horizontal="center"/>
    </xf>
    <xf numFmtId="180" fontId="12" fillId="13" borderId="15" xfId="0" applyNumberFormat="1" applyFont="1" applyFill="1" applyBorder="1" applyAlignment="1">
      <alignment horizontal="center"/>
    </xf>
    <xf numFmtId="180" fontId="12" fillId="13" borderId="16" xfId="0" applyNumberFormat="1" applyFont="1" applyFill="1" applyBorder="1" applyAlignment="1">
      <alignment horizontal="center"/>
    </xf>
    <xf numFmtId="180" fontId="12" fillId="0" borderId="25" xfId="0" applyNumberFormat="1" applyFont="1" applyFill="1" applyBorder="1" applyAlignment="1">
      <alignment horizontal="center"/>
    </xf>
    <xf numFmtId="180" fontId="12" fillId="0" borderId="15" xfId="0" applyNumberFormat="1" applyFont="1" applyFill="1" applyBorder="1" applyAlignment="1">
      <alignment horizontal="center"/>
    </xf>
    <xf numFmtId="179" fontId="12" fillId="0" borderId="28" xfId="61" applyNumberFormat="1" applyFont="1" applyFill="1" applyBorder="1" applyAlignment="1">
      <alignment horizontal="center"/>
    </xf>
    <xf numFmtId="180" fontId="12" fillId="0" borderId="25" xfId="61" applyNumberFormat="1" applyFont="1" applyFill="1" applyBorder="1" applyAlignment="1">
      <alignment horizontal="center"/>
    </xf>
    <xf numFmtId="180" fontId="12" fillId="0" borderId="16" xfId="0" applyNumberFormat="1" applyFont="1" applyFill="1" applyBorder="1" applyAlignment="1">
      <alignment horizontal="center"/>
    </xf>
    <xf numFmtId="180" fontId="16" fillId="33" borderId="14" xfId="61" applyNumberFormat="1" applyFont="1" applyFill="1" applyBorder="1" applyAlignment="1">
      <alignment horizontal="center" vertical="center"/>
    </xf>
    <xf numFmtId="180" fontId="16" fillId="33" borderId="13" xfId="0" applyNumberFormat="1" applyFont="1" applyFill="1" applyBorder="1" applyAlignment="1">
      <alignment horizontal="center" vertical="center"/>
    </xf>
    <xf numFmtId="180" fontId="16" fillId="13" borderId="11" xfId="0" applyNumberFormat="1" applyFont="1" applyFill="1" applyBorder="1" applyAlignment="1">
      <alignment horizontal="center" vertical="center"/>
    </xf>
    <xf numFmtId="180" fontId="16" fillId="13" borderId="10" xfId="0" applyNumberFormat="1" applyFont="1" applyFill="1" applyBorder="1" applyAlignment="1">
      <alignment horizontal="center" vertical="center"/>
    </xf>
    <xf numFmtId="180" fontId="16" fillId="13" borderId="12" xfId="0" applyNumberFormat="1" applyFont="1" applyFill="1" applyBorder="1" applyAlignment="1">
      <alignment horizontal="center" vertical="center"/>
    </xf>
    <xf numFmtId="180" fontId="16" fillId="33" borderId="14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wrapText="1"/>
    </xf>
    <xf numFmtId="190" fontId="12" fillId="0" borderId="15" xfId="0" applyNumberFormat="1" applyFont="1" applyFill="1" applyBorder="1" applyAlignment="1">
      <alignment horizontal="center"/>
    </xf>
    <xf numFmtId="179" fontId="13" fillId="0" borderId="15" xfId="61" applyNumberFormat="1" applyFont="1" applyFill="1" applyBorder="1" applyAlignment="1">
      <alignment horizontal="center"/>
    </xf>
    <xf numFmtId="180" fontId="13" fillId="0" borderId="15" xfId="61" applyNumberFormat="1" applyFont="1" applyFill="1" applyBorder="1" applyAlignment="1">
      <alignment horizontal="center"/>
    </xf>
    <xf numFmtId="180" fontId="16" fillId="33" borderId="18" xfId="61" applyNumberFormat="1" applyFont="1" applyFill="1" applyBorder="1" applyAlignment="1">
      <alignment horizontal="center" vertical="center"/>
    </xf>
    <xf numFmtId="180" fontId="16" fillId="33" borderId="19" xfId="0" applyNumberFormat="1" applyFont="1" applyFill="1" applyBorder="1" applyAlignment="1">
      <alignment horizontal="center" vertical="center"/>
    </xf>
    <xf numFmtId="180" fontId="16" fillId="33" borderId="20" xfId="0" applyNumberFormat="1" applyFont="1" applyFill="1" applyBorder="1" applyAlignment="1">
      <alignment horizontal="center" vertical="center"/>
    </xf>
    <xf numFmtId="180" fontId="12" fillId="32" borderId="33" xfId="0" applyNumberFormat="1" applyFont="1" applyFill="1" applyBorder="1" applyAlignment="1">
      <alignment horizontal="center"/>
    </xf>
    <xf numFmtId="180" fontId="12" fillId="13" borderId="50" xfId="0" applyNumberFormat="1" applyFont="1" applyFill="1" applyBorder="1" applyAlignment="1">
      <alignment horizontal="center"/>
    </xf>
    <xf numFmtId="180" fontId="12" fillId="32" borderId="41" xfId="58" applyNumberFormat="1" applyFont="1" applyFill="1" applyBorder="1" applyAlignment="1">
      <alignment horizontal="center"/>
    </xf>
    <xf numFmtId="180" fontId="12" fillId="32" borderId="41" xfId="0" applyNumberFormat="1" applyFont="1" applyFill="1" applyBorder="1" applyAlignment="1">
      <alignment horizontal="center"/>
    </xf>
    <xf numFmtId="180" fontId="12" fillId="0" borderId="11" xfId="61" applyNumberFormat="1" applyFont="1" applyFill="1" applyBorder="1" applyAlignment="1">
      <alignment horizontal="center"/>
    </xf>
    <xf numFmtId="180" fontId="12" fillId="0" borderId="31" xfId="0" applyNumberFormat="1" applyFont="1" applyBorder="1" applyAlignment="1">
      <alignment horizontal="center"/>
    </xf>
    <xf numFmtId="180" fontId="12" fillId="13" borderId="25" xfId="0" applyNumberFormat="1" applyFont="1" applyFill="1" applyBorder="1" applyAlignment="1">
      <alignment horizontal="center"/>
    </xf>
    <xf numFmtId="180" fontId="12" fillId="0" borderId="51" xfId="0" applyNumberFormat="1" applyFont="1" applyFill="1" applyBorder="1" applyAlignment="1">
      <alignment horizontal="center"/>
    </xf>
    <xf numFmtId="180" fontId="12" fillId="0" borderId="22" xfId="61" applyNumberFormat="1" applyFont="1" applyFill="1" applyBorder="1" applyAlignment="1">
      <alignment horizontal="center"/>
    </xf>
    <xf numFmtId="179" fontId="12" fillId="0" borderId="27" xfId="61" applyNumberFormat="1" applyFont="1" applyFill="1" applyBorder="1" applyAlignment="1">
      <alignment horizontal="center"/>
    </xf>
    <xf numFmtId="179" fontId="12" fillId="0" borderId="52" xfId="61" applyNumberFormat="1" applyFont="1" applyFill="1" applyBorder="1" applyAlignment="1">
      <alignment horizontal="center"/>
    </xf>
    <xf numFmtId="179" fontId="12" fillId="13" borderId="26" xfId="61" applyNumberFormat="1" applyFont="1" applyFill="1" applyBorder="1" applyAlignment="1">
      <alignment horizontal="center"/>
    </xf>
    <xf numFmtId="179" fontId="12" fillId="13" borderId="27" xfId="61" applyNumberFormat="1" applyFont="1" applyFill="1" applyBorder="1" applyAlignment="1">
      <alignment horizontal="center"/>
    </xf>
    <xf numFmtId="179" fontId="12" fillId="13" borderId="30" xfId="61" applyNumberFormat="1" applyFont="1" applyFill="1" applyBorder="1" applyAlignment="1">
      <alignment horizontal="center"/>
    </xf>
    <xf numFmtId="190" fontId="12" fillId="0" borderId="31" xfId="0" applyNumberFormat="1" applyFont="1" applyFill="1" applyBorder="1" applyAlignment="1">
      <alignment horizontal="center"/>
    </xf>
    <xf numFmtId="190" fontId="12" fillId="0" borderId="25" xfId="0" applyNumberFormat="1" applyFont="1" applyFill="1" applyBorder="1" applyAlignment="1">
      <alignment horizontal="center"/>
    </xf>
    <xf numFmtId="190" fontId="12" fillId="0" borderId="14" xfId="58" applyNumberFormat="1" applyFont="1" applyBorder="1" applyAlignment="1">
      <alignment horizontal="center"/>
    </xf>
    <xf numFmtId="190" fontId="12" fillId="13" borderId="12" xfId="58" applyNumberFormat="1" applyFont="1" applyFill="1" applyBorder="1" applyAlignment="1">
      <alignment horizontal="center"/>
    </xf>
    <xf numFmtId="190" fontId="12" fillId="0" borderId="13" xfId="58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190" fontId="14" fillId="0" borderId="0" xfId="61" applyNumberFormat="1" applyFont="1" applyFill="1" applyBorder="1" applyAlignment="1">
      <alignment horizontal="center" vertical="center"/>
    </xf>
    <xf numFmtId="180" fontId="14" fillId="0" borderId="0" xfId="61" applyNumberFormat="1" applyFont="1" applyFill="1" applyBorder="1" applyAlignment="1">
      <alignment horizontal="center" vertical="center"/>
    </xf>
    <xf numFmtId="180" fontId="14" fillId="0" borderId="0" xfId="0" applyNumberFormat="1" applyFont="1" applyFill="1" applyBorder="1" applyAlignment="1">
      <alignment horizontal="center" vertical="center"/>
    </xf>
    <xf numFmtId="179" fontId="1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179" fontId="16" fillId="0" borderId="0" xfId="61" applyNumberFormat="1" applyFont="1" applyFill="1" applyBorder="1" applyAlignment="1">
      <alignment horizontal="center" vertical="center"/>
    </xf>
    <xf numFmtId="180" fontId="16" fillId="0" borderId="0" xfId="61" applyNumberFormat="1" applyFont="1" applyFill="1" applyBorder="1" applyAlignment="1">
      <alignment horizontal="center" vertical="center"/>
    </xf>
    <xf numFmtId="180" fontId="16" fillId="0" borderId="0" xfId="0" applyNumberFormat="1" applyFont="1" applyFill="1" applyBorder="1" applyAlignment="1">
      <alignment horizontal="center" vertical="center"/>
    </xf>
    <xf numFmtId="190" fontId="12" fillId="0" borderId="51" xfId="0" applyNumberFormat="1" applyFont="1" applyBorder="1" applyAlignment="1">
      <alignment horizontal="center"/>
    </xf>
    <xf numFmtId="181" fontId="12" fillId="0" borderId="10" xfId="0" applyNumberFormat="1" applyFont="1" applyBorder="1" applyAlignment="1">
      <alignment horizontal="center" vertical="center"/>
    </xf>
    <xf numFmtId="181" fontId="12" fillId="0" borderId="13" xfId="0" applyNumberFormat="1" applyFont="1" applyBorder="1" applyAlignment="1">
      <alignment horizontal="center" vertical="center"/>
    </xf>
    <xf numFmtId="181" fontId="12" fillId="0" borderId="14" xfId="0" applyNumberFormat="1" applyFont="1" applyBorder="1" applyAlignment="1">
      <alignment horizontal="center" vertical="center"/>
    </xf>
    <xf numFmtId="181" fontId="12" fillId="0" borderId="42" xfId="0" applyNumberFormat="1" applyFont="1" applyBorder="1" applyAlignment="1">
      <alignment horizontal="center" vertical="center"/>
    </xf>
    <xf numFmtId="181" fontId="12" fillId="0" borderId="10" xfId="0" applyNumberFormat="1" applyFont="1" applyBorder="1" applyAlignment="1">
      <alignment horizontal="center"/>
    </xf>
    <xf numFmtId="181" fontId="12" fillId="0" borderId="13" xfId="0" applyNumberFormat="1" applyFont="1" applyBorder="1" applyAlignment="1">
      <alignment horizontal="center"/>
    </xf>
    <xf numFmtId="181" fontId="12" fillId="0" borderId="14" xfId="58" applyNumberFormat="1" applyFont="1" applyBorder="1" applyAlignment="1">
      <alignment horizontal="center"/>
    </xf>
    <xf numFmtId="181" fontId="12" fillId="0" borderId="10" xfId="58" applyNumberFormat="1" applyFont="1" applyBorder="1" applyAlignment="1">
      <alignment horizontal="center"/>
    </xf>
    <xf numFmtId="181" fontId="12" fillId="0" borderId="13" xfId="58" applyNumberFormat="1" applyFont="1" applyBorder="1" applyAlignment="1">
      <alignment horizontal="center"/>
    </xf>
    <xf numFmtId="181" fontId="12" fillId="0" borderId="14" xfId="0" applyNumberFormat="1" applyFont="1" applyFill="1" applyBorder="1" applyAlignment="1">
      <alignment horizontal="center"/>
    </xf>
    <xf numFmtId="181" fontId="12" fillId="0" borderId="10" xfId="0" applyNumberFormat="1" applyFont="1" applyFill="1" applyBorder="1" applyAlignment="1">
      <alignment horizontal="center"/>
    </xf>
    <xf numFmtId="181" fontId="12" fillId="0" borderId="13" xfId="0" applyNumberFormat="1" applyFont="1" applyFill="1" applyBorder="1" applyAlignment="1">
      <alignment horizontal="center"/>
    </xf>
    <xf numFmtId="179" fontId="14" fillId="13" borderId="53" xfId="61" applyNumberFormat="1" applyFont="1" applyFill="1" applyBorder="1" applyAlignment="1">
      <alignment horizontal="center" vertical="center"/>
    </xf>
    <xf numFmtId="179" fontId="14" fillId="13" borderId="20" xfId="61" applyNumberFormat="1" applyFont="1" applyFill="1" applyBorder="1" applyAlignment="1">
      <alignment horizontal="center" vertical="center"/>
    </xf>
    <xf numFmtId="179" fontId="14" fillId="13" borderId="47" xfId="61" applyNumberFormat="1" applyFont="1" applyFill="1" applyBorder="1" applyAlignment="1">
      <alignment horizontal="center" vertical="center"/>
    </xf>
    <xf numFmtId="180" fontId="12" fillId="0" borderId="17" xfId="0" applyNumberFormat="1" applyFont="1" applyBorder="1" applyAlignment="1">
      <alignment horizontal="center"/>
    </xf>
    <xf numFmtId="180" fontId="12" fillId="0" borderId="54" xfId="0" applyNumberFormat="1" applyFont="1" applyBorder="1" applyAlignment="1">
      <alignment horizontal="center"/>
    </xf>
    <xf numFmtId="181" fontId="12" fillId="13" borderId="11" xfId="0" applyNumberFormat="1" applyFont="1" applyFill="1" applyBorder="1" applyAlignment="1">
      <alignment horizontal="center" vertical="center"/>
    </xf>
    <xf numFmtId="181" fontId="12" fillId="13" borderId="10" xfId="0" applyNumberFormat="1" applyFont="1" applyFill="1" applyBorder="1" applyAlignment="1">
      <alignment horizontal="center" vertical="center"/>
    </xf>
    <xf numFmtId="181" fontId="12" fillId="13" borderId="12" xfId="0" applyNumberFormat="1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0" fontId="13" fillId="0" borderId="44" xfId="0" applyFont="1" applyFill="1" applyBorder="1" applyAlignment="1">
      <alignment wrapText="1"/>
    </xf>
    <xf numFmtId="0" fontId="13" fillId="0" borderId="31" xfId="0" applyFont="1" applyFill="1" applyBorder="1" applyAlignment="1">
      <alignment wrapText="1"/>
    </xf>
    <xf numFmtId="0" fontId="16" fillId="0" borderId="19" xfId="0" applyFont="1" applyFill="1" applyBorder="1" applyAlignment="1">
      <alignment vertical="center"/>
    </xf>
    <xf numFmtId="0" fontId="12" fillId="0" borderId="33" xfId="0" applyFont="1" applyFill="1" applyBorder="1" applyAlignment="1">
      <alignment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47" xfId="0" applyFont="1" applyFill="1" applyBorder="1" applyAlignment="1">
      <alignment vertical="center"/>
    </xf>
    <xf numFmtId="191" fontId="12" fillId="0" borderId="13" xfId="0" applyNumberFormat="1" applyFont="1" applyFill="1" applyBorder="1" applyAlignment="1">
      <alignment horizontal="center"/>
    </xf>
    <xf numFmtId="191" fontId="12" fillId="0" borderId="14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79" fontId="14" fillId="33" borderId="55" xfId="61" applyNumberFormat="1" applyFont="1" applyFill="1" applyBorder="1" applyAlignment="1">
      <alignment horizontal="center" vertical="center"/>
    </xf>
    <xf numFmtId="179" fontId="14" fillId="33" borderId="56" xfId="61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49" fontId="6" fillId="32" borderId="37" xfId="0" applyNumberFormat="1" applyFont="1" applyFill="1" applyBorder="1" applyAlignment="1">
      <alignment horizontal="center" vertical="center"/>
    </xf>
    <xf numFmtId="49" fontId="6" fillId="32" borderId="27" xfId="0" applyNumberFormat="1" applyFont="1" applyFill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18" xfId="61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5" fillId="13" borderId="35" xfId="0" applyNumberFormat="1" applyFont="1" applyFill="1" applyBorder="1" applyAlignment="1">
      <alignment horizontal="center" vertical="center"/>
    </xf>
    <xf numFmtId="49" fontId="5" fillId="13" borderId="22" xfId="0" applyNumberFormat="1" applyFont="1" applyFill="1" applyBorder="1" applyAlignment="1">
      <alignment horizontal="center" vertical="center"/>
    </xf>
    <xf numFmtId="49" fontId="5" fillId="13" borderId="19" xfId="0" applyNumberFormat="1" applyFont="1" applyFill="1" applyBorder="1" applyAlignment="1">
      <alignment horizontal="center" vertical="center"/>
    </xf>
    <xf numFmtId="49" fontId="5" fillId="13" borderId="15" xfId="0" applyNumberFormat="1" applyFont="1" applyFill="1" applyBorder="1" applyAlignment="1">
      <alignment horizontal="center" vertical="center"/>
    </xf>
    <xf numFmtId="49" fontId="5" fillId="13" borderId="20" xfId="0" applyNumberFormat="1" applyFont="1" applyFill="1" applyBorder="1" applyAlignment="1">
      <alignment horizontal="center" vertical="center"/>
    </xf>
    <xf numFmtId="49" fontId="5" fillId="13" borderId="16" xfId="0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wrapText="1"/>
    </xf>
    <xf numFmtId="0" fontId="8" fillId="0" borderId="43" xfId="0" applyFont="1" applyFill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5" fillId="13" borderId="11" xfId="0" applyNumberFormat="1" applyFont="1" applyFill="1" applyBorder="1" applyAlignment="1">
      <alignment horizontal="center" vertical="center"/>
    </xf>
    <xf numFmtId="49" fontId="5" fillId="13" borderId="10" xfId="0" applyNumberFormat="1" applyFont="1" applyFill="1" applyBorder="1" applyAlignment="1">
      <alignment horizontal="center" vertical="center"/>
    </xf>
    <xf numFmtId="49" fontId="5" fillId="13" borderId="12" xfId="0" applyNumberFormat="1" applyFont="1" applyFill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6" fillId="32" borderId="57" xfId="0" applyNumberFormat="1" applyFont="1" applyFill="1" applyBorder="1" applyAlignment="1">
      <alignment horizontal="center" vertical="center"/>
    </xf>
    <xf numFmtId="49" fontId="5" fillId="13" borderId="21" xfId="0" applyNumberFormat="1" applyFont="1" applyFill="1" applyBorder="1" applyAlignment="1">
      <alignment horizontal="center" vertical="center"/>
    </xf>
    <xf numFmtId="49" fontId="5" fillId="13" borderId="43" xfId="0" applyNumberFormat="1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49" fontId="9" fillId="0" borderId="35" xfId="61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5" fillId="13" borderId="45" xfId="0" applyNumberFormat="1" applyFont="1" applyFill="1" applyBorder="1" applyAlignment="1">
      <alignment horizontal="center" vertical="center"/>
    </xf>
    <xf numFmtId="0" fontId="6" fillId="0" borderId="58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/>
    </xf>
    <xf numFmtId="49" fontId="5" fillId="13" borderId="58" xfId="0" applyNumberFormat="1" applyFont="1" applyFill="1" applyBorder="1" applyAlignment="1">
      <alignment horizontal="center" vertical="center"/>
    </xf>
    <xf numFmtId="49" fontId="5" fillId="13" borderId="26" xfId="0" applyNumberFormat="1" applyFont="1" applyFill="1" applyBorder="1" applyAlignment="1">
      <alignment horizontal="center" vertical="center"/>
    </xf>
    <xf numFmtId="49" fontId="5" fillId="13" borderId="37" xfId="0" applyNumberFormat="1" applyFont="1" applyFill="1" applyBorder="1" applyAlignment="1">
      <alignment horizontal="center" vertical="center"/>
    </xf>
    <xf numFmtId="49" fontId="5" fillId="13" borderId="27" xfId="0" applyNumberFormat="1" applyFont="1" applyFill="1" applyBorder="1" applyAlignment="1">
      <alignment horizontal="center" vertical="center"/>
    </xf>
    <xf numFmtId="49" fontId="5" fillId="13" borderId="59" xfId="0" applyNumberFormat="1" applyFont="1" applyFill="1" applyBorder="1" applyAlignment="1">
      <alignment horizontal="center" vertical="center"/>
    </xf>
    <xf numFmtId="49" fontId="5" fillId="13" borderId="30" xfId="0" applyNumberFormat="1" applyFont="1" applyFill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9" fillId="0" borderId="56" xfId="0" applyNumberFormat="1" applyFont="1" applyBorder="1" applyAlignment="1">
      <alignment horizontal="center" vertical="center"/>
    </xf>
    <xf numFmtId="49" fontId="9" fillId="0" borderId="54" xfId="0" applyNumberFormat="1" applyFont="1" applyBorder="1" applyAlignment="1">
      <alignment horizontal="center" vertical="center"/>
    </xf>
    <xf numFmtId="49" fontId="9" fillId="0" borderId="38" xfId="61" applyNumberFormat="1" applyFont="1" applyBorder="1" applyAlignment="1">
      <alignment horizontal="center" vertical="center"/>
    </xf>
    <xf numFmtId="49" fontId="9" fillId="0" borderId="29" xfId="61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1" fillId="0" borderId="35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0" fontId="21" fillId="0" borderId="19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47" xfId="0" applyNumberFormat="1" applyFont="1" applyBorder="1" applyAlignment="1">
      <alignment horizontal="center" vertical="center"/>
    </xf>
    <xf numFmtId="49" fontId="21" fillId="0" borderId="31" xfId="0" applyNumberFormat="1" applyFont="1" applyBorder="1" applyAlignment="1">
      <alignment horizontal="center" vertical="center"/>
    </xf>
    <xf numFmtId="49" fontId="22" fillId="13" borderId="35" xfId="0" applyNumberFormat="1" applyFont="1" applyFill="1" applyBorder="1" applyAlignment="1">
      <alignment horizontal="center" vertical="center"/>
    </xf>
    <xf numFmtId="49" fontId="22" fillId="13" borderId="22" xfId="0" applyNumberFormat="1" applyFont="1" applyFill="1" applyBorder="1" applyAlignment="1">
      <alignment horizontal="center" vertical="center"/>
    </xf>
    <xf numFmtId="49" fontId="22" fillId="13" borderId="19" xfId="0" applyNumberFormat="1" applyFont="1" applyFill="1" applyBorder="1" applyAlignment="1">
      <alignment horizontal="center" vertical="center"/>
    </xf>
    <xf numFmtId="49" fontId="22" fillId="13" borderId="15" xfId="0" applyNumberFormat="1" applyFont="1" applyFill="1" applyBorder="1" applyAlignment="1">
      <alignment horizontal="center" vertical="center"/>
    </xf>
    <xf numFmtId="49" fontId="22" fillId="13" borderId="20" xfId="0" applyNumberFormat="1" applyFont="1" applyFill="1" applyBorder="1" applyAlignment="1">
      <alignment horizontal="center" vertical="center"/>
    </xf>
    <xf numFmtId="49" fontId="22" fillId="13" borderId="16" xfId="0" applyNumberFormat="1" applyFont="1" applyFill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25" xfId="0" applyNumberFormat="1" applyFont="1" applyBorder="1" applyAlignment="1">
      <alignment horizontal="center" vertical="center"/>
    </xf>
    <xf numFmtId="49" fontId="21" fillId="32" borderId="37" xfId="0" applyNumberFormat="1" applyFont="1" applyFill="1" applyBorder="1" applyAlignment="1">
      <alignment horizontal="center" vertical="center"/>
    </xf>
    <xf numFmtId="49" fontId="21" fillId="32" borderId="27" xfId="0" applyNumberFormat="1" applyFont="1" applyFill="1" applyBorder="1" applyAlignment="1">
      <alignment horizontal="center" vertical="center"/>
    </xf>
    <xf numFmtId="49" fontId="14" fillId="0" borderId="48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4" fillId="0" borderId="35" xfId="61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6" fillId="0" borderId="36" xfId="0" applyFont="1" applyBorder="1" applyAlignment="1">
      <alignment wrapText="1"/>
    </xf>
    <xf numFmtId="0" fontId="8" fillId="0" borderId="24" xfId="0" applyFont="1" applyBorder="1" applyAlignment="1">
      <alignment wrapText="1"/>
    </xf>
    <xf numFmtId="49" fontId="6" fillId="0" borderId="35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120"/>
  <sheetViews>
    <sheetView tabSelected="1" view="pageBreakPreview" zoomScale="60" zoomScaleNormal="75" zoomScalePageLayoutView="0" workbookViewId="0" topLeftCell="A1">
      <selection activeCell="G11" sqref="G11"/>
    </sheetView>
  </sheetViews>
  <sheetFormatPr defaultColWidth="9.125" defaultRowHeight="12.75"/>
  <cols>
    <col min="1" max="1" width="6.375" style="6" customWidth="1"/>
    <col min="2" max="2" width="31.375" style="96" customWidth="1"/>
    <col min="3" max="26" width="13.625" style="3" customWidth="1"/>
    <col min="27" max="27" width="13.625" style="4" customWidth="1"/>
    <col min="28" max="29" width="15.50390625" style="3" customWidth="1"/>
    <col min="30" max="32" width="13.625" style="3" customWidth="1"/>
    <col min="33" max="16384" width="9.125" style="3" customWidth="1"/>
  </cols>
  <sheetData>
    <row r="1" spans="1:32" s="1" customFormat="1" ht="24">
      <c r="A1" s="138" t="s">
        <v>92</v>
      </c>
      <c r="B1" s="94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8"/>
      <c r="AB1" s="7"/>
      <c r="AC1" s="7"/>
      <c r="AD1" s="7"/>
      <c r="AE1" s="7"/>
      <c r="AF1" s="9" t="s">
        <v>35</v>
      </c>
    </row>
    <row r="2" spans="1:32" s="1" customFormat="1" ht="20.25">
      <c r="A2" s="19"/>
      <c r="B2" s="94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  <c r="AB2" s="7"/>
      <c r="AC2" s="7"/>
      <c r="AD2" s="7"/>
      <c r="AE2" s="7"/>
      <c r="AF2" s="9"/>
    </row>
    <row r="3" spans="1:32" s="1" customFormat="1" ht="21.75" customHeight="1">
      <c r="A3" s="465" t="s">
        <v>110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</row>
    <row r="4" spans="1:32" s="1" customFormat="1" ht="21.75" customHeight="1" thickBot="1">
      <c r="A4" s="31"/>
      <c r="B4" s="9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</row>
    <row r="5" spans="1:32" s="1" customFormat="1" ht="21.75" customHeight="1">
      <c r="A5" s="484"/>
      <c r="B5" s="486" t="s">
        <v>0</v>
      </c>
      <c r="C5" s="488" t="s">
        <v>9</v>
      </c>
      <c r="D5" s="490" t="s">
        <v>10</v>
      </c>
      <c r="E5" s="490" t="s">
        <v>11</v>
      </c>
      <c r="F5" s="490" t="s">
        <v>12</v>
      </c>
      <c r="G5" s="490" t="s">
        <v>13</v>
      </c>
      <c r="H5" s="490" t="s">
        <v>14</v>
      </c>
      <c r="I5" s="496" t="s">
        <v>15</v>
      </c>
      <c r="J5" s="498" t="s">
        <v>16</v>
      </c>
      <c r="K5" s="500" t="s">
        <v>17</v>
      </c>
      <c r="L5" s="502" t="s">
        <v>18</v>
      </c>
      <c r="M5" s="504" t="s">
        <v>19</v>
      </c>
      <c r="N5" s="437" t="s">
        <v>20</v>
      </c>
      <c r="O5" s="437" t="s">
        <v>21</v>
      </c>
      <c r="P5" s="496" t="s">
        <v>22</v>
      </c>
      <c r="Q5" s="498" t="s">
        <v>23</v>
      </c>
      <c r="R5" s="500" t="s">
        <v>24</v>
      </c>
      <c r="S5" s="500" t="s">
        <v>25</v>
      </c>
      <c r="T5" s="502" t="s">
        <v>26</v>
      </c>
      <c r="U5" s="504" t="s">
        <v>27</v>
      </c>
      <c r="V5" s="490" t="s">
        <v>28</v>
      </c>
      <c r="W5" s="490" t="s">
        <v>30</v>
      </c>
      <c r="X5" s="490" t="s">
        <v>29</v>
      </c>
      <c r="Y5" s="437" t="s">
        <v>31</v>
      </c>
      <c r="Z5" s="496" t="s">
        <v>32</v>
      </c>
      <c r="AA5" s="506" t="s">
        <v>1</v>
      </c>
      <c r="AB5" s="508" t="s">
        <v>2</v>
      </c>
      <c r="AC5" s="510" t="s">
        <v>3</v>
      </c>
      <c r="AD5" s="510" t="s">
        <v>4</v>
      </c>
      <c r="AE5" s="512" t="s">
        <v>33</v>
      </c>
      <c r="AF5" s="514" t="s">
        <v>34</v>
      </c>
    </row>
    <row r="6" spans="1:32" s="1" customFormat="1" ht="38.25" customHeight="1" thickBot="1">
      <c r="A6" s="485"/>
      <c r="B6" s="487"/>
      <c r="C6" s="489"/>
      <c r="D6" s="491"/>
      <c r="E6" s="491"/>
      <c r="F6" s="491"/>
      <c r="G6" s="491"/>
      <c r="H6" s="491"/>
      <c r="I6" s="497"/>
      <c r="J6" s="499"/>
      <c r="K6" s="501"/>
      <c r="L6" s="503"/>
      <c r="M6" s="505"/>
      <c r="N6" s="438"/>
      <c r="O6" s="438"/>
      <c r="P6" s="497"/>
      <c r="Q6" s="499"/>
      <c r="R6" s="501"/>
      <c r="S6" s="501"/>
      <c r="T6" s="503"/>
      <c r="U6" s="505"/>
      <c r="V6" s="491"/>
      <c r="W6" s="491"/>
      <c r="X6" s="491"/>
      <c r="Y6" s="438"/>
      <c r="Z6" s="497"/>
      <c r="AA6" s="507"/>
      <c r="AB6" s="509"/>
      <c r="AC6" s="511"/>
      <c r="AD6" s="511"/>
      <c r="AE6" s="513"/>
      <c r="AF6" s="515"/>
    </row>
    <row r="7" spans="1:32" s="1" customFormat="1" ht="21.75" customHeight="1">
      <c r="A7" s="133" t="s">
        <v>5</v>
      </c>
      <c r="B7" s="426" t="s">
        <v>36</v>
      </c>
      <c r="C7" s="136">
        <f aca="true" t="shared" si="0" ref="C7:AA7">C8+C9+C10+C11+C12+C13+C14+C15+C16</f>
        <v>10.772</v>
      </c>
      <c r="D7" s="136">
        <f t="shared" si="0"/>
        <v>11.211</v>
      </c>
      <c r="E7" s="136">
        <f t="shared" si="0"/>
        <v>12.704</v>
      </c>
      <c r="F7" s="136">
        <f t="shared" si="0"/>
        <v>14.16</v>
      </c>
      <c r="G7" s="136">
        <f t="shared" si="0"/>
        <v>14.671</v>
      </c>
      <c r="H7" s="136">
        <f t="shared" si="0"/>
        <v>14.868</v>
      </c>
      <c r="I7" s="136">
        <f t="shared" si="0"/>
        <v>14.971</v>
      </c>
      <c r="J7" s="411">
        <f t="shared" si="0"/>
        <v>15.38</v>
      </c>
      <c r="K7" s="413">
        <f t="shared" si="0"/>
        <v>15.164</v>
      </c>
      <c r="L7" s="412">
        <f t="shared" si="0"/>
        <v>15.009</v>
      </c>
      <c r="M7" s="137">
        <f t="shared" si="0"/>
        <v>15.262</v>
      </c>
      <c r="N7" s="136">
        <f t="shared" si="0"/>
        <v>15.87</v>
      </c>
      <c r="O7" s="136">
        <f t="shared" si="0"/>
        <v>16.165</v>
      </c>
      <c r="P7" s="136">
        <f t="shared" si="0"/>
        <v>15.42</v>
      </c>
      <c r="Q7" s="411">
        <f t="shared" si="0"/>
        <v>15.567</v>
      </c>
      <c r="R7" s="413">
        <f t="shared" si="0"/>
        <v>15.388</v>
      </c>
      <c r="S7" s="413">
        <f t="shared" si="0"/>
        <v>15.186</v>
      </c>
      <c r="T7" s="412">
        <f t="shared" si="0"/>
        <v>15.365</v>
      </c>
      <c r="U7" s="137">
        <f t="shared" si="0"/>
        <v>14.567</v>
      </c>
      <c r="V7" s="136">
        <f t="shared" si="0"/>
        <v>13.012</v>
      </c>
      <c r="W7" s="136">
        <f t="shared" si="0"/>
        <v>12.037</v>
      </c>
      <c r="X7" s="136">
        <f t="shared" si="0"/>
        <v>11.402</v>
      </c>
      <c r="Y7" s="136">
        <f t="shared" si="0"/>
        <v>11.112</v>
      </c>
      <c r="Z7" s="431">
        <f t="shared" si="0"/>
        <v>10.958</v>
      </c>
      <c r="AA7" s="432">
        <f t="shared" si="0"/>
        <v>336.221</v>
      </c>
      <c r="AB7" s="68">
        <f>AVERAGE(C7:Z7)/MAX(C7:Z7)</f>
        <v>0.867</v>
      </c>
      <c r="AC7" s="69">
        <f>AVERAGE(C7:Z7)/MAX(J7:L7)</f>
        <v>0.911</v>
      </c>
      <c r="AD7" s="69">
        <f>AVERAGE(C7:Z7)/MAX(Q7:T7)</f>
        <v>0.9</v>
      </c>
      <c r="AE7" s="69">
        <f>MAX(J7:L7)</f>
        <v>15.38</v>
      </c>
      <c r="AF7" s="70">
        <f>MAX(Q7:T7)</f>
        <v>15.567</v>
      </c>
    </row>
    <row r="8" spans="1:32" s="1" customFormat="1" ht="21.75" customHeight="1">
      <c r="A8" s="75"/>
      <c r="B8" s="419" t="s">
        <v>109</v>
      </c>
      <c r="C8" s="294">
        <v>2.869</v>
      </c>
      <c r="D8" s="294">
        <v>3.025</v>
      </c>
      <c r="E8" s="294">
        <v>3.361</v>
      </c>
      <c r="F8" s="294">
        <v>3.763</v>
      </c>
      <c r="G8" s="294">
        <v>3.92</v>
      </c>
      <c r="H8" s="294">
        <v>4.023</v>
      </c>
      <c r="I8" s="176">
        <v>4.103</v>
      </c>
      <c r="J8" s="177">
        <v>4.568</v>
      </c>
      <c r="K8" s="178">
        <v>4.348</v>
      </c>
      <c r="L8" s="386">
        <v>4.088</v>
      </c>
      <c r="M8" s="385">
        <v>4.149</v>
      </c>
      <c r="N8" s="297">
        <v>4.482</v>
      </c>
      <c r="O8" s="297">
        <v>4.762</v>
      </c>
      <c r="P8" s="176">
        <v>4.1</v>
      </c>
      <c r="Q8" s="177">
        <v>4.094</v>
      </c>
      <c r="R8" s="178">
        <v>4.025</v>
      </c>
      <c r="S8" s="178">
        <v>3.918</v>
      </c>
      <c r="T8" s="179">
        <v>4.218</v>
      </c>
      <c r="U8" s="298">
        <v>4.124</v>
      </c>
      <c r="V8" s="294">
        <v>3.327</v>
      </c>
      <c r="W8" s="294">
        <v>3.103</v>
      </c>
      <c r="X8" s="294">
        <v>2.969</v>
      </c>
      <c r="Y8" s="294">
        <v>2.905</v>
      </c>
      <c r="Z8" s="295">
        <v>2.872</v>
      </c>
      <c r="AA8" s="414">
        <f>SUM(C8:Z8)</f>
        <v>91.116</v>
      </c>
      <c r="AB8" s="310">
        <f>AVERAGE(C8:Z8)/MAX(C8:Z8)</f>
        <v>0.797</v>
      </c>
      <c r="AC8" s="311">
        <f>AVERAGE(C8:Z8)/MAX(J8:L8)</f>
        <v>0.831</v>
      </c>
      <c r="AD8" s="311">
        <f>AVERAGE(C8:Z8)/MAX(Q8:T8)</f>
        <v>0.9</v>
      </c>
      <c r="AE8" s="311">
        <f>MAX(J8:L8)</f>
        <v>4.568</v>
      </c>
      <c r="AF8" s="312">
        <f>MAX(Q8:T8)</f>
        <v>4.218</v>
      </c>
    </row>
    <row r="9" spans="1:32" s="1" customFormat="1" ht="21.75" customHeight="1">
      <c r="A9" s="75"/>
      <c r="B9" s="419" t="s">
        <v>71</v>
      </c>
      <c r="C9" s="294">
        <v>0.293</v>
      </c>
      <c r="D9" s="294">
        <v>0.293</v>
      </c>
      <c r="E9" s="294">
        <v>0.295</v>
      </c>
      <c r="F9" s="294">
        <v>0.297</v>
      </c>
      <c r="G9" s="294">
        <v>0.371</v>
      </c>
      <c r="H9" s="294">
        <v>0.469</v>
      </c>
      <c r="I9" s="176">
        <v>0.464</v>
      </c>
      <c r="J9" s="177">
        <v>0.489</v>
      </c>
      <c r="K9" s="178">
        <v>0.322</v>
      </c>
      <c r="L9" s="386">
        <v>0.394</v>
      </c>
      <c r="M9" s="385">
        <v>0.524</v>
      </c>
      <c r="N9" s="297">
        <v>0.512</v>
      </c>
      <c r="O9" s="297">
        <v>0.526</v>
      </c>
      <c r="P9" s="176">
        <v>0.404</v>
      </c>
      <c r="Q9" s="177">
        <v>0.403</v>
      </c>
      <c r="R9" s="178">
        <v>0.398</v>
      </c>
      <c r="S9" s="178">
        <v>0.303</v>
      </c>
      <c r="T9" s="179">
        <v>0.299</v>
      </c>
      <c r="U9" s="298">
        <v>0.297</v>
      </c>
      <c r="V9" s="294">
        <v>0.303</v>
      </c>
      <c r="W9" s="294">
        <v>0.296</v>
      </c>
      <c r="X9" s="294">
        <v>0.297</v>
      </c>
      <c r="Y9" s="294">
        <v>0.295</v>
      </c>
      <c r="Z9" s="295">
        <v>0.293</v>
      </c>
      <c r="AA9" s="414">
        <f aca="true" t="shared" si="1" ref="AA9:AA14">SUM(C9:Z9)</f>
        <v>8.837</v>
      </c>
      <c r="AB9" s="310">
        <f aca="true" t="shared" si="2" ref="AB9:AB14">AVERAGE(C9:Z9)/MAX(C9:Z9)</f>
        <v>0.7</v>
      </c>
      <c r="AC9" s="311">
        <f aca="true" t="shared" si="3" ref="AC9:AC14">AVERAGE(C9:Z9)/MAX(J9:L9)</f>
        <v>0.753</v>
      </c>
      <c r="AD9" s="311">
        <f aca="true" t="shared" si="4" ref="AD9:AD14">AVERAGE(C9:Z9)/MAX(Q9:T9)</f>
        <v>0.914</v>
      </c>
      <c r="AE9" s="311">
        <f aca="true" t="shared" si="5" ref="AE9:AE14">MAX(J9:L9)</f>
        <v>0.489</v>
      </c>
      <c r="AF9" s="312">
        <f aca="true" t="shared" si="6" ref="AF9:AF14">MAX(Q9:T9)</f>
        <v>0.403</v>
      </c>
    </row>
    <row r="10" spans="1:32" s="1" customFormat="1" ht="21.75" customHeight="1">
      <c r="A10" s="75"/>
      <c r="B10" s="419" t="s">
        <v>72</v>
      </c>
      <c r="C10" s="294">
        <v>0.527</v>
      </c>
      <c r="D10" s="294">
        <v>0.53</v>
      </c>
      <c r="E10" s="294">
        <v>0.544</v>
      </c>
      <c r="F10" s="294">
        <v>0.585</v>
      </c>
      <c r="G10" s="294">
        <v>0.683</v>
      </c>
      <c r="H10" s="294">
        <v>0.697</v>
      </c>
      <c r="I10" s="295">
        <v>0.671</v>
      </c>
      <c r="J10" s="177">
        <v>0.668</v>
      </c>
      <c r="K10" s="178">
        <v>0.638</v>
      </c>
      <c r="L10" s="179">
        <v>0.632</v>
      </c>
      <c r="M10" s="385">
        <v>0.699</v>
      </c>
      <c r="N10" s="297">
        <v>0.727</v>
      </c>
      <c r="O10" s="297">
        <v>0.719</v>
      </c>
      <c r="P10" s="387">
        <v>0.673</v>
      </c>
      <c r="Q10" s="177">
        <v>0.673</v>
      </c>
      <c r="R10" s="178">
        <v>0.641</v>
      </c>
      <c r="S10" s="178">
        <v>0.629</v>
      </c>
      <c r="T10" s="179">
        <v>0.611</v>
      </c>
      <c r="U10" s="298">
        <v>0.587</v>
      </c>
      <c r="V10" s="294">
        <v>0.56</v>
      </c>
      <c r="W10" s="294">
        <v>0.553</v>
      </c>
      <c r="X10" s="294">
        <v>0.537</v>
      </c>
      <c r="Y10" s="294">
        <v>0.527</v>
      </c>
      <c r="Z10" s="295">
        <v>0.529</v>
      </c>
      <c r="AA10" s="414">
        <f t="shared" si="1"/>
        <v>14.84</v>
      </c>
      <c r="AB10" s="310">
        <f t="shared" si="2"/>
        <v>0.851</v>
      </c>
      <c r="AC10" s="311">
        <f t="shared" si="3"/>
        <v>0.926</v>
      </c>
      <c r="AD10" s="311">
        <f t="shared" si="4"/>
        <v>0.919</v>
      </c>
      <c r="AE10" s="311">
        <f t="shared" si="5"/>
        <v>0.668</v>
      </c>
      <c r="AF10" s="312">
        <f t="shared" si="6"/>
        <v>0.673</v>
      </c>
    </row>
    <row r="11" spans="1:32" s="1" customFormat="1" ht="21.75" customHeight="1">
      <c r="A11" s="75"/>
      <c r="B11" s="420" t="s">
        <v>73</v>
      </c>
      <c r="C11" s="294">
        <v>0.129</v>
      </c>
      <c r="D11" s="294">
        <v>0.136</v>
      </c>
      <c r="E11" s="294">
        <v>0.201</v>
      </c>
      <c r="F11" s="294">
        <v>0.24</v>
      </c>
      <c r="G11" s="294">
        <v>0.197</v>
      </c>
      <c r="H11" s="175">
        <v>0.181</v>
      </c>
      <c r="I11" s="176">
        <v>0.194</v>
      </c>
      <c r="J11" s="177">
        <v>0.18</v>
      </c>
      <c r="K11" s="178">
        <v>0.204</v>
      </c>
      <c r="L11" s="179">
        <v>0.208</v>
      </c>
      <c r="M11" s="180">
        <v>0.205</v>
      </c>
      <c r="N11" s="175">
        <v>0.216</v>
      </c>
      <c r="O11" s="175">
        <v>0.248</v>
      </c>
      <c r="P11" s="176">
        <v>0.236</v>
      </c>
      <c r="Q11" s="177">
        <v>0.254</v>
      </c>
      <c r="R11" s="178">
        <v>0.277</v>
      </c>
      <c r="S11" s="178">
        <v>0.284</v>
      </c>
      <c r="T11" s="179">
        <v>0.289</v>
      </c>
      <c r="U11" s="180">
        <v>0.254</v>
      </c>
      <c r="V11" s="175">
        <v>0.222</v>
      </c>
      <c r="W11" s="175">
        <v>0.179</v>
      </c>
      <c r="X11" s="175">
        <v>0.152</v>
      </c>
      <c r="Y11" s="175">
        <v>0.145</v>
      </c>
      <c r="Z11" s="176">
        <v>0.137</v>
      </c>
      <c r="AA11" s="414">
        <f t="shared" si="1"/>
        <v>4.968</v>
      </c>
      <c r="AB11" s="313">
        <f t="shared" si="2"/>
        <v>0.716</v>
      </c>
      <c r="AC11" s="207">
        <f t="shared" si="3"/>
        <v>0.995</v>
      </c>
      <c r="AD11" s="207">
        <f t="shared" si="4"/>
        <v>0.716</v>
      </c>
      <c r="AE11" s="207">
        <f t="shared" si="5"/>
        <v>0.208</v>
      </c>
      <c r="AF11" s="314">
        <f t="shared" si="6"/>
        <v>0.289</v>
      </c>
    </row>
    <row r="12" spans="1:32" s="1" customFormat="1" ht="21.75" customHeight="1">
      <c r="A12" s="75"/>
      <c r="B12" s="420" t="s">
        <v>81</v>
      </c>
      <c r="C12" s="294">
        <v>1.634</v>
      </c>
      <c r="D12" s="294">
        <v>1.734</v>
      </c>
      <c r="E12" s="294">
        <v>2.001</v>
      </c>
      <c r="F12" s="294">
        <v>2.256</v>
      </c>
      <c r="G12" s="294">
        <v>2.249</v>
      </c>
      <c r="H12" s="175">
        <v>2.179</v>
      </c>
      <c r="I12" s="176">
        <v>2.124</v>
      </c>
      <c r="J12" s="177">
        <v>2.135</v>
      </c>
      <c r="K12" s="178">
        <v>2.213</v>
      </c>
      <c r="L12" s="179">
        <v>2.224</v>
      </c>
      <c r="M12" s="180">
        <v>2.197</v>
      </c>
      <c r="N12" s="175">
        <v>2.289</v>
      </c>
      <c r="O12" s="175">
        <v>2.274</v>
      </c>
      <c r="P12" s="176">
        <v>2.296</v>
      </c>
      <c r="Q12" s="177">
        <v>2.336</v>
      </c>
      <c r="R12" s="178">
        <v>2.349</v>
      </c>
      <c r="S12" s="178">
        <v>2.348</v>
      </c>
      <c r="T12" s="179">
        <v>2.355</v>
      </c>
      <c r="U12" s="180">
        <v>2.223</v>
      </c>
      <c r="V12" s="175">
        <v>2.035</v>
      </c>
      <c r="W12" s="175">
        <v>1.844</v>
      </c>
      <c r="X12" s="175">
        <v>1.749</v>
      </c>
      <c r="Y12" s="175">
        <v>1.7</v>
      </c>
      <c r="Z12" s="176">
        <v>1.674</v>
      </c>
      <c r="AA12" s="414">
        <f t="shared" si="1"/>
        <v>50.418</v>
      </c>
      <c r="AB12" s="313">
        <f t="shared" si="2"/>
        <v>0.892</v>
      </c>
      <c r="AC12" s="207">
        <f t="shared" si="3"/>
        <v>0.945</v>
      </c>
      <c r="AD12" s="207">
        <f t="shared" si="4"/>
        <v>0.892</v>
      </c>
      <c r="AE12" s="207">
        <f t="shared" si="5"/>
        <v>2.224</v>
      </c>
      <c r="AF12" s="314">
        <f t="shared" si="6"/>
        <v>2.355</v>
      </c>
    </row>
    <row r="13" spans="1:32" s="1" customFormat="1" ht="21.75" customHeight="1">
      <c r="A13" s="75"/>
      <c r="B13" s="420" t="s">
        <v>74</v>
      </c>
      <c r="C13" s="294">
        <v>0.119</v>
      </c>
      <c r="D13" s="294">
        <v>0.126</v>
      </c>
      <c r="E13" s="294">
        <v>0.138</v>
      </c>
      <c r="F13" s="294">
        <v>0.176</v>
      </c>
      <c r="G13" s="294">
        <v>0.227</v>
      </c>
      <c r="H13" s="175">
        <v>0.234</v>
      </c>
      <c r="I13" s="176">
        <v>0.248</v>
      </c>
      <c r="J13" s="177">
        <v>0.229</v>
      </c>
      <c r="K13" s="178">
        <v>0.226</v>
      </c>
      <c r="L13" s="179">
        <v>0.252</v>
      </c>
      <c r="M13" s="180">
        <v>0.234</v>
      </c>
      <c r="N13" s="175">
        <v>0.223</v>
      </c>
      <c r="O13" s="175">
        <v>0.217</v>
      </c>
      <c r="P13" s="176">
        <v>0.219</v>
      </c>
      <c r="Q13" s="177">
        <v>0.192</v>
      </c>
      <c r="R13" s="178">
        <v>0.153</v>
      </c>
      <c r="S13" s="178">
        <v>0.14</v>
      </c>
      <c r="T13" s="179">
        <v>0.136</v>
      </c>
      <c r="U13" s="180">
        <v>0.134</v>
      </c>
      <c r="V13" s="175">
        <v>0.128</v>
      </c>
      <c r="W13" s="175">
        <v>0.125</v>
      </c>
      <c r="X13" s="175">
        <v>0.122</v>
      </c>
      <c r="Y13" s="175">
        <v>0.12</v>
      </c>
      <c r="Z13" s="176">
        <v>0.12</v>
      </c>
      <c r="AA13" s="414">
        <f t="shared" si="1"/>
        <v>4.238</v>
      </c>
      <c r="AB13" s="313">
        <f t="shared" si="2"/>
        <v>0.701</v>
      </c>
      <c r="AC13" s="207">
        <f t="shared" si="3"/>
        <v>0.701</v>
      </c>
      <c r="AD13" s="207">
        <f t="shared" si="4"/>
        <v>0.92</v>
      </c>
      <c r="AE13" s="207">
        <f t="shared" si="5"/>
        <v>0.252</v>
      </c>
      <c r="AF13" s="314">
        <f t="shared" si="6"/>
        <v>0.192</v>
      </c>
    </row>
    <row r="14" spans="1:32" s="1" customFormat="1" ht="21.75" customHeight="1">
      <c r="A14" s="75"/>
      <c r="B14" s="420" t="s">
        <v>75</v>
      </c>
      <c r="C14" s="294">
        <v>1.246</v>
      </c>
      <c r="D14" s="294">
        <v>1.286</v>
      </c>
      <c r="E14" s="294">
        <v>1.496</v>
      </c>
      <c r="F14" s="294">
        <v>1.684</v>
      </c>
      <c r="G14" s="294">
        <v>1.77</v>
      </c>
      <c r="H14" s="175">
        <v>1.844</v>
      </c>
      <c r="I14" s="176">
        <v>1.866</v>
      </c>
      <c r="J14" s="177">
        <v>1.817</v>
      </c>
      <c r="K14" s="178">
        <v>1.848</v>
      </c>
      <c r="L14" s="179">
        <v>1.844</v>
      </c>
      <c r="M14" s="180">
        <v>1.905</v>
      </c>
      <c r="N14" s="175">
        <v>1.969</v>
      </c>
      <c r="O14" s="175">
        <v>1.972</v>
      </c>
      <c r="P14" s="176">
        <v>1.951</v>
      </c>
      <c r="Q14" s="177">
        <v>1.925</v>
      </c>
      <c r="R14" s="178">
        <v>1.888</v>
      </c>
      <c r="S14" s="178">
        <v>1.836</v>
      </c>
      <c r="T14" s="179">
        <v>1.809</v>
      </c>
      <c r="U14" s="180">
        <v>1.714</v>
      </c>
      <c r="V14" s="175">
        <v>1.575</v>
      </c>
      <c r="W14" s="175">
        <v>1.428</v>
      </c>
      <c r="X14" s="175">
        <v>1.325</v>
      </c>
      <c r="Y14" s="175">
        <v>1.293</v>
      </c>
      <c r="Z14" s="176">
        <v>1.275</v>
      </c>
      <c r="AA14" s="414">
        <f t="shared" si="1"/>
        <v>40.566</v>
      </c>
      <c r="AB14" s="313">
        <f t="shared" si="2"/>
        <v>0.857</v>
      </c>
      <c r="AC14" s="207">
        <f t="shared" si="3"/>
        <v>0.915</v>
      </c>
      <c r="AD14" s="207">
        <f t="shared" si="4"/>
        <v>0.878</v>
      </c>
      <c r="AE14" s="207">
        <f t="shared" si="5"/>
        <v>1.848</v>
      </c>
      <c r="AF14" s="314">
        <f t="shared" si="6"/>
        <v>1.925</v>
      </c>
    </row>
    <row r="15" spans="1:32" s="1" customFormat="1" ht="21.75" customHeight="1">
      <c r="A15" s="75"/>
      <c r="B15" s="421" t="s">
        <v>82</v>
      </c>
      <c r="C15" s="294">
        <v>0.227</v>
      </c>
      <c r="D15" s="294">
        <v>0.261</v>
      </c>
      <c r="E15" s="294">
        <v>0.344</v>
      </c>
      <c r="F15" s="294">
        <v>0.436</v>
      </c>
      <c r="G15" s="294">
        <v>0.408</v>
      </c>
      <c r="H15" s="175">
        <v>0.385</v>
      </c>
      <c r="I15" s="176">
        <v>0.405</v>
      </c>
      <c r="J15" s="177">
        <v>0.424</v>
      </c>
      <c r="K15" s="178">
        <v>0.449</v>
      </c>
      <c r="L15" s="179">
        <v>0.455</v>
      </c>
      <c r="M15" s="180">
        <v>0.458</v>
      </c>
      <c r="N15" s="175">
        <v>0.467</v>
      </c>
      <c r="O15" s="175">
        <v>0.462</v>
      </c>
      <c r="P15" s="176">
        <v>0.48</v>
      </c>
      <c r="Q15" s="177">
        <v>0.512</v>
      </c>
      <c r="R15" s="178">
        <v>0.522</v>
      </c>
      <c r="S15" s="178">
        <v>0.545</v>
      </c>
      <c r="T15" s="179">
        <v>0.549</v>
      </c>
      <c r="U15" s="180">
        <v>0.514</v>
      </c>
      <c r="V15" s="175">
        <v>0.436</v>
      </c>
      <c r="W15" s="175">
        <v>0.373</v>
      </c>
      <c r="X15" s="175">
        <v>0.305</v>
      </c>
      <c r="Y15" s="175">
        <v>0.276</v>
      </c>
      <c r="Z15" s="176">
        <v>0.253</v>
      </c>
      <c r="AA15" s="414">
        <f>SUM(C15:Z15)</f>
        <v>9.946</v>
      </c>
      <c r="AB15" s="313">
        <f>AVERAGE(C15:Z15)/MAX(C15:Z15)</f>
        <v>0.755</v>
      </c>
      <c r="AC15" s="207">
        <f>AVERAGE(C15:Z15)/MAX(J15:L15)</f>
        <v>0.911</v>
      </c>
      <c r="AD15" s="207">
        <f>AVERAGE(C15:Z15)/MAX(Q15:T15)</f>
        <v>0.755</v>
      </c>
      <c r="AE15" s="207">
        <f>MAX(J15:L15)</f>
        <v>0.455</v>
      </c>
      <c r="AF15" s="314">
        <f>MAX(Q15:T15)</f>
        <v>0.549</v>
      </c>
    </row>
    <row r="16" spans="1:32" s="1" customFormat="1" ht="21.75" customHeight="1" thickBot="1">
      <c r="A16" s="88"/>
      <c r="B16" s="422" t="s">
        <v>76</v>
      </c>
      <c r="C16" s="309">
        <v>3.728</v>
      </c>
      <c r="D16" s="309">
        <v>3.82</v>
      </c>
      <c r="E16" s="309">
        <v>4.324</v>
      </c>
      <c r="F16" s="309">
        <v>4.723</v>
      </c>
      <c r="G16" s="309">
        <v>4.846</v>
      </c>
      <c r="H16" s="363">
        <v>4.856</v>
      </c>
      <c r="I16" s="383">
        <v>4.896</v>
      </c>
      <c r="J16" s="305">
        <v>4.87</v>
      </c>
      <c r="K16" s="308">
        <v>4.916</v>
      </c>
      <c r="L16" s="306">
        <v>4.912</v>
      </c>
      <c r="M16" s="384">
        <v>4.891</v>
      </c>
      <c r="N16" s="363">
        <v>4.985</v>
      </c>
      <c r="O16" s="363">
        <v>4.985</v>
      </c>
      <c r="P16" s="383">
        <v>5.061</v>
      </c>
      <c r="Q16" s="305">
        <v>5.178</v>
      </c>
      <c r="R16" s="308">
        <v>5.135</v>
      </c>
      <c r="S16" s="308">
        <v>5.183</v>
      </c>
      <c r="T16" s="306">
        <v>5.099</v>
      </c>
      <c r="U16" s="384">
        <v>4.72</v>
      </c>
      <c r="V16" s="363">
        <v>4.426</v>
      </c>
      <c r="W16" s="363">
        <v>4.136</v>
      </c>
      <c r="X16" s="363">
        <v>3.946</v>
      </c>
      <c r="Y16" s="363">
        <v>3.851</v>
      </c>
      <c r="Z16" s="383">
        <v>3.805</v>
      </c>
      <c r="AA16" s="415">
        <f>SUM(C16:Z16)</f>
        <v>111.292</v>
      </c>
      <c r="AB16" s="315">
        <f>AVERAGE(C16:Z16)/MAX(C16:Z16)</f>
        <v>0.895</v>
      </c>
      <c r="AC16" s="316">
        <f>AVERAGE(C16:Z16)/MAX(J16:L16)</f>
        <v>0.943</v>
      </c>
      <c r="AD16" s="316">
        <f>AVERAGE(C16:Z16)/MAX(Q16:T16)</f>
        <v>0.895</v>
      </c>
      <c r="AE16" s="316">
        <f>MAX(J16:L16)</f>
        <v>4.916</v>
      </c>
      <c r="AF16" s="317">
        <f>MAX(Q16:T16)</f>
        <v>5.183</v>
      </c>
    </row>
    <row r="17" spans="1:32" s="1" customFormat="1" ht="21.75" customHeight="1">
      <c r="A17" s="90"/>
      <c r="B17" s="90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</row>
    <row r="18" spans="1:32" s="1" customFormat="1" ht="21.75" customHeight="1">
      <c r="A18" s="465" t="s">
        <v>118</v>
      </c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  <c r="U18" s="465"/>
      <c r="V18" s="465"/>
      <c r="W18" s="465"/>
      <c r="X18" s="465"/>
      <c r="Y18" s="465"/>
      <c r="Z18" s="465"/>
      <c r="AA18" s="465"/>
      <c r="AB18" s="465"/>
      <c r="AC18" s="465"/>
      <c r="AD18" s="465"/>
      <c r="AE18" s="465"/>
      <c r="AF18" s="465"/>
    </row>
    <row r="19" spans="1:32" s="1" customFormat="1" ht="21.75" customHeight="1" thickBot="1">
      <c r="A19" s="91"/>
      <c r="B19" s="9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</row>
    <row r="20" spans="1:32" s="1" customFormat="1" ht="21.75" customHeight="1">
      <c r="A20" s="516"/>
      <c r="B20" s="518" t="s">
        <v>0</v>
      </c>
      <c r="C20" s="520" t="s">
        <v>9</v>
      </c>
      <c r="D20" s="520" t="s">
        <v>10</v>
      </c>
      <c r="E20" s="520" t="s">
        <v>11</v>
      </c>
      <c r="F20" s="520" t="s">
        <v>12</v>
      </c>
      <c r="G20" s="520" t="s">
        <v>13</v>
      </c>
      <c r="H20" s="520" t="s">
        <v>14</v>
      </c>
      <c r="I20" s="522" t="s">
        <v>15</v>
      </c>
      <c r="J20" s="524" t="s">
        <v>16</v>
      </c>
      <c r="K20" s="526" t="s">
        <v>17</v>
      </c>
      <c r="L20" s="528" t="s">
        <v>18</v>
      </c>
      <c r="M20" s="530" t="s">
        <v>19</v>
      </c>
      <c r="N20" s="532" t="s">
        <v>20</v>
      </c>
      <c r="O20" s="532" t="s">
        <v>21</v>
      </c>
      <c r="P20" s="522" t="s">
        <v>22</v>
      </c>
      <c r="Q20" s="524" t="s">
        <v>23</v>
      </c>
      <c r="R20" s="526" t="s">
        <v>24</v>
      </c>
      <c r="S20" s="526" t="s">
        <v>25</v>
      </c>
      <c r="T20" s="528" t="s">
        <v>26</v>
      </c>
      <c r="U20" s="530" t="s">
        <v>27</v>
      </c>
      <c r="V20" s="520" t="s">
        <v>28</v>
      </c>
      <c r="W20" s="520" t="s">
        <v>30</v>
      </c>
      <c r="X20" s="520" t="s">
        <v>29</v>
      </c>
      <c r="Y20" s="532" t="s">
        <v>31</v>
      </c>
      <c r="Z20" s="522" t="s">
        <v>32</v>
      </c>
      <c r="AA20" s="534" t="s">
        <v>1</v>
      </c>
      <c r="AB20" s="536" t="s">
        <v>2</v>
      </c>
      <c r="AC20" s="538" t="s">
        <v>3</v>
      </c>
      <c r="AD20" s="538" t="s">
        <v>4</v>
      </c>
      <c r="AE20" s="540" t="s">
        <v>33</v>
      </c>
      <c r="AF20" s="542" t="s">
        <v>34</v>
      </c>
    </row>
    <row r="21" spans="1:32" s="1" customFormat="1" ht="42.75" customHeight="1" thickBot="1">
      <c r="A21" s="517"/>
      <c r="B21" s="519"/>
      <c r="C21" s="521"/>
      <c r="D21" s="521"/>
      <c r="E21" s="521"/>
      <c r="F21" s="521"/>
      <c r="G21" s="521"/>
      <c r="H21" s="521"/>
      <c r="I21" s="523"/>
      <c r="J21" s="525"/>
      <c r="K21" s="527"/>
      <c r="L21" s="529"/>
      <c r="M21" s="531"/>
      <c r="N21" s="533"/>
      <c r="O21" s="533"/>
      <c r="P21" s="523"/>
      <c r="Q21" s="525"/>
      <c r="R21" s="527"/>
      <c r="S21" s="527"/>
      <c r="T21" s="529"/>
      <c r="U21" s="531"/>
      <c r="V21" s="521"/>
      <c r="W21" s="521"/>
      <c r="X21" s="521"/>
      <c r="Y21" s="533"/>
      <c r="Z21" s="523"/>
      <c r="AA21" s="535"/>
      <c r="AB21" s="537"/>
      <c r="AC21" s="539"/>
      <c r="AD21" s="539"/>
      <c r="AE21" s="541"/>
      <c r="AF21" s="543"/>
    </row>
    <row r="22" spans="1:32" s="1" customFormat="1" ht="21.75" customHeight="1">
      <c r="A22" s="130" t="s">
        <v>5</v>
      </c>
      <c r="B22" s="131" t="s">
        <v>61</v>
      </c>
      <c r="C22" s="284">
        <f>C23+C24</f>
        <v>4.818</v>
      </c>
      <c r="D22" s="284">
        <f aca="true" t="shared" si="7" ref="D22:Z22">D23+D24</f>
        <v>4.805</v>
      </c>
      <c r="E22" s="284">
        <f t="shared" si="7"/>
        <v>4.766</v>
      </c>
      <c r="F22" s="284">
        <f t="shared" si="7"/>
        <v>5.043</v>
      </c>
      <c r="G22" s="284">
        <f t="shared" si="7"/>
        <v>5.293</v>
      </c>
      <c r="H22" s="284">
        <f t="shared" si="7"/>
        <v>5.755</v>
      </c>
      <c r="I22" s="285">
        <f t="shared" si="7"/>
        <v>6.059</v>
      </c>
      <c r="J22" s="286">
        <f t="shared" si="7"/>
        <v>6.032</v>
      </c>
      <c r="K22" s="287">
        <f t="shared" si="7"/>
        <v>5.979</v>
      </c>
      <c r="L22" s="288">
        <f t="shared" si="7"/>
        <v>5.926</v>
      </c>
      <c r="M22" s="290">
        <f t="shared" si="7"/>
        <v>5.847</v>
      </c>
      <c r="N22" s="284">
        <f t="shared" si="7"/>
        <v>6.059</v>
      </c>
      <c r="O22" s="284">
        <f t="shared" si="7"/>
        <v>6.257</v>
      </c>
      <c r="P22" s="285">
        <f t="shared" si="7"/>
        <v>6.666</v>
      </c>
      <c r="Q22" s="286">
        <f t="shared" si="7"/>
        <v>6.323</v>
      </c>
      <c r="R22" s="287">
        <f t="shared" si="7"/>
        <v>6.415</v>
      </c>
      <c r="S22" s="287">
        <f t="shared" si="7"/>
        <v>6.455</v>
      </c>
      <c r="T22" s="288">
        <f t="shared" si="7"/>
        <v>6.521</v>
      </c>
      <c r="U22" s="290">
        <f t="shared" si="7"/>
        <v>6.481</v>
      </c>
      <c r="V22" s="284">
        <f t="shared" si="7"/>
        <v>6.363</v>
      </c>
      <c r="W22" s="284">
        <f t="shared" si="7"/>
        <v>4.818</v>
      </c>
      <c r="X22" s="284">
        <f t="shared" si="7"/>
        <v>6.019</v>
      </c>
      <c r="Y22" s="284">
        <f t="shared" si="7"/>
        <v>5.624</v>
      </c>
      <c r="Z22" s="284">
        <f t="shared" si="7"/>
        <v>5.24</v>
      </c>
      <c r="AA22" s="291">
        <f>SUM(C22:Z22)</f>
        <v>139.564</v>
      </c>
      <c r="AB22" s="366">
        <f>AVERAGE(C22:Z22)/MAX(C22:Z22)</f>
        <v>0.872</v>
      </c>
      <c r="AC22" s="367">
        <f>AVERAGE(C22:Z22)/MAX(J22:L22)</f>
        <v>0.964</v>
      </c>
      <c r="AD22" s="367">
        <f>AVERAGE(C22:Z22)/MAX(Q22:T22)</f>
        <v>0.892</v>
      </c>
      <c r="AE22" s="367">
        <f>MAX(J22:L22)</f>
        <v>6.032</v>
      </c>
      <c r="AF22" s="368">
        <f>MAX(Q22:T22)</f>
        <v>6.521</v>
      </c>
    </row>
    <row r="23" spans="1:32" s="1" customFormat="1" ht="21.75" customHeight="1">
      <c r="A23" s="77"/>
      <c r="B23" s="102" t="s">
        <v>37</v>
      </c>
      <c r="C23" s="369">
        <v>2.534</v>
      </c>
      <c r="D23" s="369">
        <v>2.548</v>
      </c>
      <c r="E23" s="369">
        <v>2.548</v>
      </c>
      <c r="F23" s="369">
        <v>2.759</v>
      </c>
      <c r="G23" s="369">
        <v>2.904</v>
      </c>
      <c r="H23" s="369">
        <v>3.023</v>
      </c>
      <c r="I23" s="369">
        <v>3.181</v>
      </c>
      <c r="J23" s="370">
        <v>3.115</v>
      </c>
      <c r="K23" s="201">
        <v>3.062</v>
      </c>
      <c r="L23" s="202">
        <v>3.062</v>
      </c>
      <c r="M23" s="371">
        <v>3.062</v>
      </c>
      <c r="N23" s="371">
        <v>3.155</v>
      </c>
      <c r="O23" s="371">
        <v>3.234</v>
      </c>
      <c r="P23" s="371">
        <v>3.287</v>
      </c>
      <c r="Q23" s="334">
        <v>3.3</v>
      </c>
      <c r="R23" s="201">
        <v>3.313</v>
      </c>
      <c r="S23" s="201">
        <v>3.274</v>
      </c>
      <c r="T23" s="202">
        <v>3.353</v>
      </c>
      <c r="U23" s="372">
        <v>3.3</v>
      </c>
      <c r="V23" s="372">
        <v>3.221</v>
      </c>
      <c r="W23" s="372">
        <v>2.534</v>
      </c>
      <c r="X23" s="372">
        <v>2.904</v>
      </c>
      <c r="Y23" s="372">
        <v>2.746</v>
      </c>
      <c r="Z23" s="372">
        <v>2.666</v>
      </c>
      <c r="AA23" s="209">
        <v>2.666</v>
      </c>
      <c r="AB23" s="373">
        <f>AVERAGE(C23:Z23)/MAX(C23:Z23)</f>
        <v>0.896</v>
      </c>
      <c r="AC23" s="207">
        <f>AVERAGE(C23:Z23)/MAX(J23:L23)</f>
        <v>0.964</v>
      </c>
      <c r="AD23" s="207">
        <f>AVERAGE(C23:Z23)/MAX(Q23:T23)</f>
        <v>0.896</v>
      </c>
      <c r="AE23" s="207">
        <f>MAX(J23:L23)</f>
        <v>3.115</v>
      </c>
      <c r="AF23" s="314">
        <f>MAX(Q23:T23)</f>
        <v>3.353</v>
      </c>
    </row>
    <row r="24" spans="1:32" s="1" customFormat="1" ht="21.75" customHeight="1" thickBot="1">
      <c r="A24" s="78"/>
      <c r="B24" s="103" t="s">
        <v>38</v>
      </c>
      <c r="C24" s="346">
        <v>2.284</v>
      </c>
      <c r="D24" s="346">
        <v>2.257</v>
      </c>
      <c r="E24" s="346">
        <v>2.218</v>
      </c>
      <c r="F24" s="346">
        <v>2.284</v>
      </c>
      <c r="G24" s="346">
        <v>2.389</v>
      </c>
      <c r="H24" s="346">
        <v>2.732</v>
      </c>
      <c r="I24" s="374">
        <v>2.878</v>
      </c>
      <c r="J24" s="348">
        <v>2.917</v>
      </c>
      <c r="K24" s="375">
        <v>2.917</v>
      </c>
      <c r="L24" s="350">
        <v>2.864</v>
      </c>
      <c r="M24" s="376">
        <v>2.785</v>
      </c>
      <c r="N24" s="352">
        <v>2.904</v>
      </c>
      <c r="O24" s="352">
        <v>3.023</v>
      </c>
      <c r="P24" s="347">
        <v>3.379</v>
      </c>
      <c r="Q24" s="348">
        <v>3.023</v>
      </c>
      <c r="R24" s="375">
        <v>3.102</v>
      </c>
      <c r="S24" s="349">
        <v>3.181</v>
      </c>
      <c r="T24" s="350">
        <v>3.168</v>
      </c>
      <c r="U24" s="376">
        <v>3.181</v>
      </c>
      <c r="V24" s="352">
        <v>3.142</v>
      </c>
      <c r="W24" s="352">
        <v>2.284</v>
      </c>
      <c r="X24" s="352">
        <v>3.115</v>
      </c>
      <c r="Y24" s="352">
        <v>2.878</v>
      </c>
      <c r="Z24" s="352">
        <v>2.574</v>
      </c>
      <c r="AA24" s="353">
        <v>2.402</v>
      </c>
      <c r="AB24" s="377">
        <f>AVERAGE(C24:Z24)/MAX(C24:Z24)</f>
        <v>0.832</v>
      </c>
      <c r="AC24" s="352">
        <f>AVERAGE(C24:Z24)/MAX(J24:L24)</f>
        <v>0.964</v>
      </c>
      <c r="AD24" s="352">
        <f>AVERAGE(C24:Z24)/MAX(Q24:T24)</f>
        <v>0.884</v>
      </c>
      <c r="AE24" s="352">
        <f>MAX(J24:L24)</f>
        <v>2.917</v>
      </c>
      <c r="AF24" s="355">
        <f>MAX(Q24:T24)</f>
        <v>3.181</v>
      </c>
    </row>
    <row r="25" spans="1:32" s="1" customFormat="1" ht="21.75" customHeight="1">
      <c r="A25" s="90"/>
      <c r="B25" s="90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</row>
    <row r="26" spans="1:32" s="1" customFormat="1" ht="21.75" customHeight="1">
      <c r="A26" s="465" t="s">
        <v>111</v>
      </c>
      <c r="B26" s="465"/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</row>
    <row r="27" spans="1:32" s="1" customFormat="1" ht="21.75" customHeight="1" thickBot="1">
      <c r="A27" s="90"/>
      <c r="B27" s="90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</row>
    <row r="28" spans="1:32" s="1" customFormat="1" ht="23.25" customHeight="1">
      <c r="A28" s="457"/>
      <c r="B28" s="459" t="s">
        <v>0</v>
      </c>
      <c r="C28" s="449" t="s">
        <v>9</v>
      </c>
      <c r="D28" s="449" t="s">
        <v>10</v>
      </c>
      <c r="E28" s="449" t="s">
        <v>11</v>
      </c>
      <c r="F28" s="449" t="s">
        <v>12</v>
      </c>
      <c r="G28" s="449" t="s">
        <v>13</v>
      </c>
      <c r="H28" s="449" t="s">
        <v>14</v>
      </c>
      <c r="I28" s="439" t="s">
        <v>15</v>
      </c>
      <c r="J28" s="451" t="s">
        <v>16</v>
      </c>
      <c r="K28" s="453" t="s">
        <v>17</v>
      </c>
      <c r="L28" s="455" t="s">
        <v>18</v>
      </c>
      <c r="M28" s="447" t="s">
        <v>19</v>
      </c>
      <c r="N28" s="437" t="s">
        <v>20</v>
      </c>
      <c r="O28" s="437" t="s">
        <v>21</v>
      </c>
      <c r="P28" s="439" t="s">
        <v>22</v>
      </c>
      <c r="Q28" s="451" t="s">
        <v>23</v>
      </c>
      <c r="R28" s="453" t="s">
        <v>24</v>
      </c>
      <c r="S28" s="453" t="s">
        <v>25</v>
      </c>
      <c r="T28" s="455" t="s">
        <v>26</v>
      </c>
      <c r="U28" s="447" t="s">
        <v>27</v>
      </c>
      <c r="V28" s="449" t="s">
        <v>28</v>
      </c>
      <c r="W28" s="449" t="s">
        <v>30</v>
      </c>
      <c r="X28" s="449" t="s">
        <v>29</v>
      </c>
      <c r="Y28" s="437" t="s">
        <v>31</v>
      </c>
      <c r="Z28" s="439" t="s">
        <v>32</v>
      </c>
      <c r="AA28" s="441" t="s">
        <v>1</v>
      </c>
      <c r="AB28" s="443" t="s">
        <v>2</v>
      </c>
      <c r="AC28" s="445" t="s">
        <v>3</v>
      </c>
      <c r="AD28" s="445" t="s">
        <v>4</v>
      </c>
      <c r="AE28" s="433" t="s">
        <v>33</v>
      </c>
      <c r="AF28" s="435" t="s">
        <v>34</v>
      </c>
    </row>
    <row r="29" spans="1:32" s="1" customFormat="1" ht="33" customHeight="1" thickBot="1">
      <c r="A29" s="458"/>
      <c r="B29" s="460"/>
      <c r="C29" s="450"/>
      <c r="D29" s="450"/>
      <c r="E29" s="450"/>
      <c r="F29" s="450"/>
      <c r="G29" s="450"/>
      <c r="H29" s="450"/>
      <c r="I29" s="440"/>
      <c r="J29" s="452"/>
      <c r="K29" s="454"/>
      <c r="L29" s="456"/>
      <c r="M29" s="448"/>
      <c r="N29" s="438"/>
      <c r="O29" s="438"/>
      <c r="P29" s="440"/>
      <c r="Q29" s="452"/>
      <c r="R29" s="454"/>
      <c r="S29" s="454"/>
      <c r="T29" s="456"/>
      <c r="U29" s="448"/>
      <c r="V29" s="450"/>
      <c r="W29" s="450"/>
      <c r="X29" s="450"/>
      <c r="Y29" s="438"/>
      <c r="Z29" s="440"/>
      <c r="AA29" s="442"/>
      <c r="AB29" s="444"/>
      <c r="AC29" s="446"/>
      <c r="AD29" s="446"/>
      <c r="AE29" s="434"/>
      <c r="AF29" s="436"/>
    </row>
    <row r="30" spans="1:148" s="12" customFormat="1" ht="42" customHeight="1">
      <c r="A30" s="20" t="s">
        <v>5</v>
      </c>
      <c r="B30" s="56" t="s">
        <v>45</v>
      </c>
      <c r="C30" s="196">
        <f>C31+C32+C33</f>
        <v>0.524</v>
      </c>
      <c r="D30" s="196">
        <f aca="true" t="shared" si="8" ref="D30:Z30">D31+D32+D33</f>
        <v>0.544</v>
      </c>
      <c r="E30" s="196">
        <f t="shared" si="8"/>
        <v>0.496</v>
      </c>
      <c r="F30" s="196">
        <f t="shared" si="8"/>
        <v>0.494</v>
      </c>
      <c r="G30" s="196">
        <f t="shared" si="8"/>
        <v>0.512</v>
      </c>
      <c r="H30" s="196">
        <f t="shared" si="8"/>
        <v>0.584</v>
      </c>
      <c r="I30" s="357">
        <f t="shared" si="8"/>
        <v>0.736</v>
      </c>
      <c r="J30" s="358">
        <f t="shared" si="8"/>
        <v>0.732</v>
      </c>
      <c r="K30" s="359">
        <f t="shared" si="8"/>
        <v>0.74</v>
      </c>
      <c r="L30" s="360">
        <f t="shared" si="8"/>
        <v>0.65</v>
      </c>
      <c r="M30" s="361">
        <f t="shared" si="8"/>
        <v>0.524</v>
      </c>
      <c r="N30" s="196">
        <f t="shared" si="8"/>
        <v>0.896</v>
      </c>
      <c r="O30" s="196">
        <f t="shared" si="8"/>
        <v>0.744</v>
      </c>
      <c r="P30" s="357">
        <f t="shared" si="8"/>
        <v>0.67</v>
      </c>
      <c r="Q30" s="358">
        <f t="shared" si="8"/>
        <v>0.558</v>
      </c>
      <c r="R30" s="359">
        <f t="shared" si="8"/>
        <v>0.816</v>
      </c>
      <c r="S30" s="359">
        <f t="shared" si="8"/>
        <v>0.906</v>
      </c>
      <c r="T30" s="360">
        <f t="shared" si="8"/>
        <v>0.736</v>
      </c>
      <c r="U30" s="361">
        <f t="shared" si="8"/>
        <v>0.764</v>
      </c>
      <c r="V30" s="196">
        <f t="shared" si="8"/>
        <v>0.83</v>
      </c>
      <c r="W30" s="196">
        <f t="shared" si="8"/>
        <v>0.794</v>
      </c>
      <c r="X30" s="196">
        <f t="shared" si="8"/>
        <v>0.806</v>
      </c>
      <c r="Y30" s="196">
        <f t="shared" si="8"/>
        <v>0.682</v>
      </c>
      <c r="Z30" s="357">
        <f t="shared" si="8"/>
        <v>0.628</v>
      </c>
      <c r="AA30" s="241">
        <f>SUM(C30:Z30)</f>
        <v>16.366</v>
      </c>
      <c r="AB30" s="356">
        <f>AVERAGE(C30:Z30)/MAX(C30:Z30)</f>
        <v>0.753</v>
      </c>
      <c r="AC30" s="196">
        <f>AVERAGE(C30:Z30)/MAX(J30:L30)</f>
        <v>0.922</v>
      </c>
      <c r="AD30" s="196">
        <f>AVERAGE(C30:Z30)/MAX(Q30:T30)</f>
        <v>0.753</v>
      </c>
      <c r="AE30" s="196">
        <f>MAX(J30:L30)</f>
        <v>0.74</v>
      </c>
      <c r="AF30" s="197">
        <f>MAX(Q30:T30)</f>
        <v>0.906</v>
      </c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</row>
    <row r="31" spans="1:148" s="12" customFormat="1" ht="23.25" customHeight="1">
      <c r="A31" s="71"/>
      <c r="B31" s="25" t="s">
        <v>108</v>
      </c>
      <c r="C31" s="318">
        <v>0.02</v>
      </c>
      <c r="D31" s="319">
        <v>0.04</v>
      </c>
      <c r="E31" s="320">
        <v>0.016</v>
      </c>
      <c r="F31" s="320">
        <v>0.02</v>
      </c>
      <c r="G31" s="320">
        <v>0.02</v>
      </c>
      <c r="H31" s="320">
        <v>0.02</v>
      </c>
      <c r="I31" s="321">
        <v>0.028</v>
      </c>
      <c r="J31" s="322">
        <v>0.024</v>
      </c>
      <c r="K31" s="323">
        <v>0.02</v>
      </c>
      <c r="L31" s="324">
        <v>0.02</v>
      </c>
      <c r="M31" s="325">
        <v>0.02</v>
      </c>
      <c r="N31" s="320">
        <v>0.02</v>
      </c>
      <c r="O31" s="320">
        <v>0.024</v>
      </c>
      <c r="P31" s="321">
        <v>0.028</v>
      </c>
      <c r="Q31" s="322">
        <v>0.024</v>
      </c>
      <c r="R31" s="323">
        <v>0.036</v>
      </c>
      <c r="S31" s="323">
        <v>0.024</v>
      </c>
      <c r="T31" s="324">
        <v>0.016</v>
      </c>
      <c r="U31" s="325">
        <v>0.02</v>
      </c>
      <c r="V31" s="320">
        <v>0.032</v>
      </c>
      <c r="W31" s="320">
        <v>0.02</v>
      </c>
      <c r="X31" s="320">
        <v>0.032</v>
      </c>
      <c r="Y31" s="320">
        <v>0.04</v>
      </c>
      <c r="Z31" s="320">
        <v>0.016</v>
      </c>
      <c r="AA31" s="209">
        <f>SUM(C31:Z31)</f>
        <v>0.58</v>
      </c>
      <c r="AB31" s="313">
        <f>AVERAGE(C31:Z31)/MAX(C31:Z31)</f>
        <v>0.604</v>
      </c>
      <c r="AC31" s="207">
        <f>AVERAGE(C31:Z31)/MAX(J31:L31)</f>
        <v>1.007</v>
      </c>
      <c r="AD31" s="207">
        <f>AVERAGE(C31:Z31)/MAX(Q31:T31)</f>
        <v>0.671</v>
      </c>
      <c r="AE31" s="207">
        <f>MAX(J31:L31)</f>
        <v>0.024</v>
      </c>
      <c r="AF31" s="314">
        <f>MAX(Q31:T31)</f>
        <v>0.036</v>
      </c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</row>
    <row r="32" spans="1:148" s="12" customFormat="1" ht="23.25" customHeight="1">
      <c r="A32" s="71"/>
      <c r="B32" s="25" t="s">
        <v>79</v>
      </c>
      <c r="C32" s="318">
        <v>0.288</v>
      </c>
      <c r="D32" s="318">
        <v>0.288</v>
      </c>
      <c r="E32" s="318">
        <v>0.288</v>
      </c>
      <c r="F32" s="318">
        <v>0.27</v>
      </c>
      <c r="G32" s="318">
        <v>0.288</v>
      </c>
      <c r="H32" s="318">
        <v>0.324</v>
      </c>
      <c r="I32" s="326">
        <v>0.432</v>
      </c>
      <c r="J32" s="327">
        <v>0.432</v>
      </c>
      <c r="K32" s="328">
        <v>0.432</v>
      </c>
      <c r="L32" s="329">
        <v>0.378</v>
      </c>
      <c r="M32" s="330">
        <v>0.288</v>
      </c>
      <c r="N32" s="318">
        <v>0.54</v>
      </c>
      <c r="O32" s="318">
        <v>0.432</v>
      </c>
      <c r="P32" s="326">
        <v>0.378</v>
      </c>
      <c r="Q32" s="327">
        <v>0.306</v>
      </c>
      <c r="R32" s="328">
        <v>0.468</v>
      </c>
      <c r="S32" s="328">
        <v>0.558</v>
      </c>
      <c r="T32" s="329">
        <v>0.432</v>
      </c>
      <c r="U32" s="330">
        <v>0.432</v>
      </c>
      <c r="V32" s="318">
        <v>0.45</v>
      </c>
      <c r="W32" s="318">
        <v>0.45</v>
      </c>
      <c r="X32" s="318">
        <v>0.45</v>
      </c>
      <c r="Y32" s="318">
        <v>0.378</v>
      </c>
      <c r="Z32" s="318">
        <v>0.36</v>
      </c>
      <c r="AA32" s="209">
        <f>SUM(C32:Z32)</f>
        <v>9.342</v>
      </c>
      <c r="AB32" s="313">
        <f>AVERAGE(C32:Z32)/MAX(C32:Z32)</f>
        <v>0.698</v>
      </c>
      <c r="AC32" s="207">
        <f>AVERAGE(C32:Z32)/MAX(J32:L32)</f>
        <v>0.901</v>
      </c>
      <c r="AD32" s="207">
        <f>AVERAGE(C32:Z32)/MAX(Q32:T32)</f>
        <v>0.698</v>
      </c>
      <c r="AE32" s="207">
        <f>MAX(J32:L32)</f>
        <v>0.432</v>
      </c>
      <c r="AF32" s="314">
        <f>MAX(Q32:T32)</f>
        <v>0.558</v>
      </c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</row>
    <row r="33" spans="1:148" s="12" customFormat="1" ht="23.25" customHeight="1">
      <c r="A33" s="71"/>
      <c r="B33" s="25" t="s">
        <v>80</v>
      </c>
      <c r="C33" s="318">
        <v>0.216</v>
      </c>
      <c r="D33" s="318">
        <v>0.216</v>
      </c>
      <c r="E33" s="318">
        <v>0.192</v>
      </c>
      <c r="F33" s="318">
        <v>0.204</v>
      </c>
      <c r="G33" s="318">
        <v>0.204</v>
      </c>
      <c r="H33" s="318">
        <v>0.24</v>
      </c>
      <c r="I33" s="326">
        <v>0.276</v>
      </c>
      <c r="J33" s="327">
        <v>0.276</v>
      </c>
      <c r="K33" s="328">
        <v>0.288</v>
      </c>
      <c r="L33" s="329">
        <v>0.252</v>
      </c>
      <c r="M33" s="330">
        <v>0.216</v>
      </c>
      <c r="N33" s="318">
        <v>0.336</v>
      </c>
      <c r="O33" s="318">
        <v>0.288</v>
      </c>
      <c r="P33" s="326">
        <v>0.264</v>
      </c>
      <c r="Q33" s="327">
        <v>0.228</v>
      </c>
      <c r="R33" s="328">
        <v>0.312</v>
      </c>
      <c r="S33" s="328">
        <v>0.324</v>
      </c>
      <c r="T33" s="329">
        <v>0.288</v>
      </c>
      <c r="U33" s="330">
        <v>0.312</v>
      </c>
      <c r="V33" s="318">
        <v>0.348</v>
      </c>
      <c r="W33" s="318">
        <v>0.324</v>
      </c>
      <c r="X33" s="318">
        <v>0.324</v>
      </c>
      <c r="Y33" s="318">
        <v>0.264</v>
      </c>
      <c r="Z33" s="318">
        <v>0.252</v>
      </c>
      <c r="AA33" s="209">
        <f>SUM(C33:Z33)</f>
        <v>6.444</v>
      </c>
      <c r="AB33" s="313">
        <f>AVERAGE(C33:Z33)/MAX(C33:Z33)</f>
        <v>0.772</v>
      </c>
      <c r="AC33" s="207">
        <f>AVERAGE(C33:Z33)/MAX(J33:L33)</f>
        <v>0.932</v>
      </c>
      <c r="AD33" s="207">
        <f>AVERAGE(C33:Z33)/MAX(Q33:T33)</f>
        <v>0.829</v>
      </c>
      <c r="AE33" s="207">
        <f>MAX(J33:L33)</f>
        <v>0.288</v>
      </c>
      <c r="AF33" s="314">
        <f>MAX(Q33:T33)</f>
        <v>0.324</v>
      </c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</row>
    <row r="34" spans="1:148" s="12" customFormat="1" ht="21">
      <c r="A34" s="18" t="s">
        <v>6</v>
      </c>
      <c r="B34" s="95" t="s">
        <v>40</v>
      </c>
      <c r="C34" s="188">
        <f aca="true" t="shared" si="9" ref="C34:AA34">SUM(C35:C43)</f>
        <v>2.219</v>
      </c>
      <c r="D34" s="188">
        <f t="shared" si="9"/>
        <v>2.116</v>
      </c>
      <c r="E34" s="188">
        <f t="shared" si="9"/>
        <v>2.057</v>
      </c>
      <c r="F34" s="188">
        <f t="shared" si="9"/>
        <v>2.007</v>
      </c>
      <c r="G34" s="188">
        <f t="shared" si="9"/>
        <v>2.029</v>
      </c>
      <c r="H34" s="188">
        <f t="shared" si="9"/>
        <v>2.126</v>
      </c>
      <c r="I34" s="189">
        <f t="shared" si="9"/>
        <v>2.356</v>
      </c>
      <c r="J34" s="190">
        <f t="shared" si="9"/>
        <v>2.485</v>
      </c>
      <c r="K34" s="191">
        <f t="shared" si="9"/>
        <v>2.481</v>
      </c>
      <c r="L34" s="192">
        <f t="shared" si="9"/>
        <v>2.471</v>
      </c>
      <c r="M34" s="193">
        <f t="shared" si="9"/>
        <v>2.435</v>
      </c>
      <c r="N34" s="188">
        <f t="shared" si="9"/>
        <v>2.41</v>
      </c>
      <c r="O34" s="188">
        <f t="shared" si="9"/>
        <v>2.435</v>
      </c>
      <c r="P34" s="189">
        <f t="shared" si="9"/>
        <v>2.434</v>
      </c>
      <c r="Q34" s="190">
        <f t="shared" si="9"/>
        <v>2.505</v>
      </c>
      <c r="R34" s="191">
        <f t="shared" si="9"/>
        <v>2.566</v>
      </c>
      <c r="S34" s="191">
        <f t="shared" si="9"/>
        <v>2.594</v>
      </c>
      <c r="T34" s="192">
        <f t="shared" si="9"/>
        <v>2.613</v>
      </c>
      <c r="U34" s="193">
        <f t="shared" si="9"/>
        <v>2.698</v>
      </c>
      <c r="V34" s="188">
        <f t="shared" si="9"/>
        <v>2.717</v>
      </c>
      <c r="W34" s="188">
        <f t="shared" si="9"/>
        <v>2.645</v>
      </c>
      <c r="X34" s="188">
        <f t="shared" si="9"/>
        <v>2.585</v>
      </c>
      <c r="Y34" s="188">
        <f t="shared" si="9"/>
        <v>2.447</v>
      </c>
      <c r="Z34" s="189">
        <f t="shared" si="9"/>
        <v>2.276</v>
      </c>
      <c r="AA34" s="194">
        <f t="shared" si="9"/>
        <v>57.707</v>
      </c>
      <c r="AB34" s="331">
        <f>AVERAGE(C34:Z34)/MAX(C34:Z34)</f>
        <v>0.885</v>
      </c>
      <c r="AC34" s="332">
        <f>AVERAGE(C34:Z34)/MAX(J34:L34)</f>
        <v>0.968</v>
      </c>
      <c r="AD34" s="332">
        <f>AVERAGE(C34:Z34)/MAX(Q34:T34)</f>
        <v>0.92</v>
      </c>
      <c r="AE34" s="332">
        <f>MAX(J34:L34)</f>
        <v>2.485</v>
      </c>
      <c r="AF34" s="333">
        <f>MAX(Q34:T34)</f>
        <v>2.613</v>
      </c>
      <c r="AG34" s="5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</row>
    <row r="35" spans="1:148" s="13" customFormat="1" ht="22.5" customHeight="1">
      <c r="A35" s="71"/>
      <c r="B35" s="25" t="s">
        <v>83</v>
      </c>
      <c r="C35" s="198">
        <v>0.248</v>
      </c>
      <c r="D35" s="198">
        <v>0.231</v>
      </c>
      <c r="E35" s="198">
        <v>0.225</v>
      </c>
      <c r="F35" s="198">
        <v>0.218</v>
      </c>
      <c r="G35" s="198">
        <v>0.224</v>
      </c>
      <c r="H35" s="198">
        <v>0.229</v>
      </c>
      <c r="I35" s="199">
        <v>0.255</v>
      </c>
      <c r="J35" s="200">
        <v>0.259</v>
      </c>
      <c r="K35" s="201">
        <v>0.251</v>
      </c>
      <c r="L35" s="202">
        <v>0.247</v>
      </c>
      <c r="M35" s="213">
        <v>0.242</v>
      </c>
      <c r="N35" s="198">
        <v>0.247</v>
      </c>
      <c r="O35" s="198">
        <v>0.254</v>
      </c>
      <c r="P35" s="199">
        <v>0.252</v>
      </c>
      <c r="Q35" s="200">
        <v>0.27</v>
      </c>
      <c r="R35" s="201">
        <v>0.27</v>
      </c>
      <c r="S35" s="201">
        <v>0.279</v>
      </c>
      <c r="T35" s="202">
        <v>0.275</v>
      </c>
      <c r="U35" s="213">
        <v>0.298</v>
      </c>
      <c r="V35" s="198">
        <v>0.306</v>
      </c>
      <c r="W35" s="198">
        <v>0.305</v>
      </c>
      <c r="X35" s="198">
        <v>0.308</v>
      </c>
      <c r="Y35" s="198">
        <v>0.296</v>
      </c>
      <c r="Z35" s="198">
        <v>0.271</v>
      </c>
      <c r="AA35" s="209">
        <f aca="true" t="shared" si="10" ref="AA35:AA42">SUM(C35:Z35)</f>
        <v>6.26</v>
      </c>
      <c r="AB35" s="313">
        <f aca="true" t="shared" si="11" ref="AB35:AB43">AVERAGE(C35:Z35)/MAX(C35:Z35)</f>
        <v>0.847</v>
      </c>
      <c r="AC35" s="207">
        <f aca="true" t="shared" si="12" ref="AC35:AC43">AVERAGE(C35:Z35)/MAX(J35:L35)</f>
        <v>1.007</v>
      </c>
      <c r="AD35" s="207">
        <f aca="true" t="shared" si="13" ref="AD35:AD43">AVERAGE(C35:Z35)/MAX(Q35:T35)</f>
        <v>0.935</v>
      </c>
      <c r="AE35" s="207">
        <f aca="true" t="shared" si="14" ref="AE35:AE43">MAX(J35:L35)</f>
        <v>0.259</v>
      </c>
      <c r="AF35" s="314">
        <f aca="true" t="shared" si="15" ref="AF35:AF43">MAX(Q35:T35)</f>
        <v>0.279</v>
      </c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</row>
    <row r="36" spans="1:148" s="13" customFormat="1" ht="21" customHeight="1">
      <c r="A36" s="71"/>
      <c r="B36" s="25" t="s">
        <v>84</v>
      </c>
      <c r="C36" s="198">
        <v>0.284</v>
      </c>
      <c r="D36" s="198">
        <v>0.264</v>
      </c>
      <c r="E36" s="198">
        <v>0.256</v>
      </c>
      <c r="F36" s="198">
        <v>0.248</v>
      </c>
      <c r="G36" s="198">
        <v>0.256</v>
      </c>
      <c r="H36" s="198">
        <v>0.28</v>
      </c>
      <c r="I36" s="199">
        <v>0.319</v>
      </c>
      <c r="J36" s="200">
        <v>0.323</v>
      </c>
      <c r="K36" s="201">
        <v>0.31</v>
      </c>
      <c r="L36" s="202">
        <v>0.313</v>
      </c>
      <c r="M36" s="203">
        <v>0.329</v>
      </c>
      <c r="N36" s="204">
        <v>0.325</v>
      </c>
      <c r="O36" s="204">
        <v>0.324</v>
      </c>
      <c r="P36" s="205">
        <v>0.35</v>
      </c>
      <c r="Q36" s="200">
        <v>0.372</v>
      </c>
      <c r="R36" s="201">
        <v>0.365</v>
      </c>
      <c r="S36" s="201">
        <v>0.38</v>
      </c>
      <c r="T36" s="202">
        <v>0.4</v>
      </c>
      <c r="U36" s="213">
        <v>0.424</v>
      </c>
      <c r="V36" s="198">
        <v>0.411</v>
      </c>
      <c r="W36" s="198">
        <v>0.391</v>
      </c>
      <c r="X36" s="198">
        <v>0.384</v>
      </c>
      <c r="Y36" s="198">
        <v>0.352</v>
      </c>
      <c r="Z36" s="199">
        <v>0.31</v>
      </c>
      <c r="AA36" s="209">
        <f t="shared" si="10"/>
        <v>7.97</v>
      </c>
      <c r="AB36" s="313">
        <f t="shared" si="11"/>
        <v>0.783</v>
      </c>
      <c r="AC36" s="207">
        <f t="shared" si="12"/>
        <v>1.028</v>
      </c>
      <c r="AD36" s="207">
        <f t="shared" si="13"/>
        <v>0.83</v>
      </c>
      <c r="AE36" s="207">
        <f t="shared" si="14"/>
        <v>0.323</v>
      </c>
      <c r="AF36" s="314">
        <f t="shared" si="15"/>
        <v>0.4</v>
      </c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</row>
    <row r="37" spans="1:148" s="13" customFormat="1" ht="22.5" customHeight="1">
      <c r="A37" s="71"/>
      <c r="B37" s="25" t="s">
        <v>85</v>
      </c>
      <c r="C37" s="198">
        <v>0.748</v>
      </c>
      <c r="D37" s="198">
        <v>0.72</v>
      </c>
      <c r="E37" s="198">
        <v>0.701</v>
      </c>
      <c r="F37" s="198">
        <v>0.685</v>
      </c>
      <c r="G37" s="198">
        <v>0.684</v>
      </c>
      <c r="H37" s="198">
        <v>0.711</v>
      </c>
      <c r="I37" s="199">
        <v>0.784</v>
      </c>
      <c r="J37" s="334">
        <v>0.867</v>
      </c>
      <c r="K37" s="201">
        <v>0.887</v>
      </c>
      <c r="L37" s="202">
        <v>0.863</v>
      </c>
      <c r="M37" s="335">
        <v>0.824</v>
      </c>
      <c r="N37" s="204">
        <v>0.784</v>
      </c>
      <c r="O37" s="204">
        <v>0.78</v>
      </c>
      <c r="P37" s="205">
        <v>0.772</v>
      </c>
      <c r="Q37" s="336">
        <v>0.794</v>
      </c>
      <c r="R37" s="201">
        <v>0.83</v>
      </c>
      <c r="S37" s="201">
        <v>0.819</v>
      </c>
      <c r="T37" s="202">
        <v>0.826</v>
      </c>
      <c r="U37" s="335">
        <v>0.829</v>
      </c>
      <c r="V37" s="198">
        <v>0.849</v>
      </c>
      <c r="W37" s="198">
        <v>0.807</v>
      </c>
      <c r="X37" s="198">
        <v>0.769</v>
      </c>
      <c r="Y37" s="198">
        <v>0.731</v>
      </c>
      <c r="Z37" s="199">
        <v>0.686</v>
      </c>
      <c r="AA37" s="209">
        <f t="shared" si="10"/>
        <v>18.75</v>
      </c>
      <c r="AB37" s="313">
        <f t="shared" si="11"/>
        <v>0.881</v>
      </c>
      <c r="AC37" s="207">
        <f t="shared" si="12"/>
        <v>0.881</v>
      </c>
      <c r="AD37" s="207">
        <f t="shared" si="13"/>
        <v>0.941</v>
      </c>
      <c r="AE37" s="207">
        <f t="shared" si="14"/>
        <v>0.887</v>
      </c>
      <c r="AF37" s="314">
        <f t="shared" si="15"/>
        <v>0.83</v>
      </c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</row>
    <row r="38" spans="1:148" s="13" customFormat="1" ht="22.5" customHeight="1">
      <c r="A38" s="71"/>
      <c r="B38" s="25" t="s">
        <v>86</v>
      </c>
      <c r="C38" s="198">
        <v>0.281</v>
      </c>
      <c r="D38" s="198">
        <v>0.263</v>
      </c>
      <c r="E38" s="198">
        <v>0.255</v>
      </c>
      <c r="F38" s="198">
        <v>0.256</v>
      </c>
      <c r="G38" s="198">
        <v>0.26</v>
      </c>
      <c r="H38" s="198">
        <v>0.283</v>
      </c>
      <c r="I38" s="199">
        <v>0.304</v>
      </c>
      <c r="J38" s="200">
        <v>0.329</v>
      </c>
      <c r="K38" s="201">
        <v>0.338</v>
      </c>
      <c r="L38" s="202">
        <v>0.328</v>
      </c>
      <c r="M38" s="203">
        <v>0.318</v>
      </c>
      <c r="N38" s="204">
        <v>0.322</v>
      </c>
      <c r="O38" s="204">
        <v>0.312</v>
      </c>
      <c r="P38" s="205">
        <v>0.308</v>
      </c>
      <c r="Q38" s="200">
        <v>0.309</v>
      </c>
      <c r="R38" s="201">
        <v>0.322</v>
      </c>
      <c r="S38" s="201">
        <v>0.334</v>
      </c>
      <c r="T38" s="202">
        <v>0.328</v>
      </c>
      <c r="U38" s="213">
        <v>0.337</v>
      </c>
      <c r="V38" s="198">
        <v>0.342</v>
      </c>
      <c r="W38" s="198">
        <v>0.339</v>
      </c>
      <c r="X38" s="198">
        <v>0.345</v>
      </c>
      <c r="Y38" s="198">
        <v>0.322</v>
      </c>
      <c r="Z38" s="199">
        <v>0.311</v>
      </c>
      <c r="AA38" s="209">
        <f t="shared" si="10"/>
        <v>7.446</v>
      </c>
      <c r="AB38" s="313">
        <f t="shared" si="11"/>
        <v>0.899</v>
      </c>
      <c r="AC38" s="207">
        <f t="shared" si="12"/>
        <v>0.918</v>
      </c>
      <c r="AD38" s="207">
        <f t="shared" si="13"/>
        <v>0.929</v>
      </c>
      <c r="AE38" s="207">
        <f t="shared" si="14"/>
        <v>0.338</v>
      </c>
      <c r="AF38" s="314">
        <f t="shared" si="15"/>
        <v>0.334</v>
      </c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</row>
    <row r="39" spans="1:148" s="12" customFormat="1" ht="23.25" customHeight="1">
      <c r="A39" s="71"/>
      <c r="B39" s="25" t="s">
        <v>87</v>
      </c>
      <c r="C39" s="198">
        <v>0.257</v>
      </c>
      <c r="D39" s="198">
        <v>0.257</v>
      </c>
      <c r="E39" s="198">
        <v>0.247</v>
      </c>
      <c r="F39" s="198">
        <v>0.228</v>
      </c>
      <c r="G39" s="198">
        <v>0.229</v>
      </c>
      <c r="H39" s="198">
        <v>0.228</v>
      </c>
      <c r="I39" s="199">
        <v>0.228</v>
      </c>
      <c r="J39" s="334">
        <v>0.228</v>
      </c>
      <c r="K39" s="201">
        <v>0.233</v>
      </c>
      <c r="L39" s="337">
        <v>0.244</v>
      </c>
      <c r="M39" s="213">
        <v>0.243</v>
      </c>
      <c r="N39" s="198">
        <v>0.25</v>
      </c>
      <c r="O39" s="198">
        <v>0.27</v>
      </c>
      <c r="P39" s="199">
        <v>0.268</v>
      </c>
      <c r="Q39" s="334">
        <v>0.273</v>
      </c>
      <c r="R39" s="201">
        <v>0.275</v>
      </c>
      <c r="S39" s="201">
        <v>0.272</v>
      </c>
      <c r="T39" s="337">
        <v>0.27</v>
      </c>
      <c r="U39" s="213">
        <v>0.266</v>
      </c>
      <c r="V39" s="198">
        <v>0.262</v>
      </c>
      <c r="W39" s="198">
        <v>0.259</v>
      </c>
      <c r="X39" s="198">
        <v>0.257</v>
      </c>
      <c r="Y39" s="198">
        <v>0.255</v>
      </c>
      <c r="Z39" s="198">
        <v>0.256</v>
      </c>
      <c r="AA39" s="209">
        <f t="shared" si="10"/>
        <v>6.055</v>
      </c>
      <c r="AB39" s="313">
        <f t="shared" si="11"/>
        <v>0.917</v>
      </c>
      <c r="AC39" s="207">
        <f t="shared" si="12"/>
        <v>1.034</v>
      </c>
      <c r="AD39" s="207">
        <f t="shared" si="13"/>
        <v>0.917</v>
      </c>
      <c r="AE39" s="207">
        <f t="shared" si="14"/>
        <v>0.244</v>
      </c>
      <c r="AF39" s="314">
        <f t="shared" si="15"/>
        <v>0.275</v>
      </c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</row>
    <row r="40" spans="1:148" s="14" customFormat="1" ht="22.5" customHeight="1">
      <c r="A40" s="73"/>
      <c r="B40" s="25" t="s">
        <v>88</v>
      </c>
      <c r="C40" s="198">
        <v>0.182</v>
      </c>
      <c r="D40" s="198">
        <v>0.17</v>
      </c>
      <c r="E40" s="198">
        <v>0.165</v>
      </c>
      <c r="F40" s="198">
        <v>0.162</v>
      </c>
      <c r="G40" s="198">
        <v>0.163</v>
      </c>
      <c r="H40" s="198">
        <v>0.187</v>
      </c>
      <c r="I40" s="199">
        <v>0.241</v>
      </c>
      <c r="J40" s="334">
        <v>0.251</v>
      </c>
      <c r="K40" s="201">
        <v>0.24</v>
      </c>
      <c r="L40" s="337">
        <v>0.248</v>
      </c>
      <c r="M40" s="213">
        <v>0.254</v>
      </c>
      <c r="N40" s="198">
        <v>0.254</v>
      </c>
      <c r="O40" s="198">
        <v>0.259</v>
      </c>
      <c r="P40" s="199">
        <v>0.248</v>
      </c>
      <c r="Q40" s="200">
        <v>0.245</v>
      </c>
      <c r="R40" s="201">
        <v>0.262</v>
      </c>
      <c r="S40" s="201">
        <v>0.269</v>
      </c>
      <c r="T40" s="337">
        <v>0.269</v>
      </c>
      <c r="U40" s="213">
        <v>0.288</v>
      </c>
      <c r="V40" s="198">
        <v>0.3</v>
      </c>
      <c r="W40" s="198">
        <v>0.295</v>
      </c>
      <c r="X40" s="198">
        <v>0.283</v>
      </c>
      <c r="Y40" s="198">
        <v>0.256</v>
      </c>
      <c r="Z40" s="198">
        <v>0.219</v>
      </c>
      <c r="AA40" s="209">
        <f t="shared" si="10"/>
        <v>5.71</v>
      </c>
      <c r="AB40" s="313">
        <f t="shared" si="11"/>
        <v>0.793</v>
      </c>
      <c r="AC40" s="207">
        <f t="shared" si="12"/>
        <v>0.948</v>
      </c>
      <c r="AD40" s="207">
        <f t="shared" si="13"/>
        <v>0.884</v>
      </c>
      <c r="AE40" s="207">
        <f t="shared" si="14"/>
        <v>0.251</v>
      </c>
      <c r="AF40" s="314">
        <f t="shared" si="15"/>
        <v>0.269</v>
      </c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</row>
    <row r="41" spans="1:32" s="5" customFormat="1" ht="24" customHeight="1">
      <c r="A41" s="73"/>
      <c r="B41" s="25" t="s">
        <v>89</v>
      </c>
      <c r="C41" s="198">
        <v>0</v>
      </c>
      <c r="D41" s="198">
        <v>0</v>
      </c>
      <c r="E41" s="198">
        <v>0</v>
      </c>
      <c r="F41" s="198">
        <v>0</v>
      </c>
      <c r="G41" s="198">
        <v>0</v>
      </c>
      <c r="H41" s="198">
        <v>0</v>
      </c>
      <c r="I41" s="208">
        <v>0</v>
      </c>
      <c r="J41" s="200">
        <v>0</v>
      </c>
      <c r="K41" s="201">
        <v>0</v>
      </c>
      <c r="L41" s="202">
        <v>0</v>
      </c>
      <c r="M41" s="206">
        <v>0</v>
      </c>
      <c r="N41" s="207">
        <v>0</v>
      </c>
      <c r="O41" s="207">
        <v>0</v>
      </c>
      <c r="P41" s="208">
        <v>0</v>
      </c>
      <c r="Q41" s="200">
        <v>0</v>
      </c>
      <c r="R41" s="201">
        <v>0</v>
      </c>
      <c r="S41" s="201">
        <v>0</v>
      </c>
      <c r="T41" s="202">
        <v>0</v>
      </c>
      <c r="U41" s="206">
        <v>0</v>
      </c>
      <c r="V41" s="207">
        <v>0</v>
      </c>
      <c r="W41" s="207">
        <v>0</v>
      </c>
      <c r="X41" s="207">
        <v>0</v>
      </c>
      <c r="Y41" s="207">
        <v>0</v>
      </c>
      <c r="Z41" s="208">
        <v>0</v>
      </c>
      <c r="AA41" s="209">
        <f t="shared" si="10"/>
        <v>0</v>
      </c>
      <c r="AB41" s="313" t="e">
        <f t="shared" si="11"/>
        <v>#DIV/0!</v>
      </c>
      <c r="AC41" s="207" t="e">
        <f t="shared" si="12"/>
        <v>#DIV/0!</v>
      </c>
      <c r="AD41" s="207" t="e">
        <f t="shared" si="13"/>
        <v>#DIV/0!</v>
      </c>
      <c r="AE41" s="207">
        <f t="shared" si="14"/>
        <v>0</v>
      </c>
      <c r="AF41" s="314">
        <f t="shared" si="15"/>
        <v>0</v>
      </c>
    </row>
    <row r="42" spans="1:32" s="5" customFormat="1" ht="24" customHeight="1">
      <c r="A42" s="74"/>
      <c r="B42" s="25" t="s">
        <v>90</v>
      </c>
      <c r="C42" s="338">
        <v>0.219</v>
      </c>
      <c r="D42" s="338">
        <v>0.211</v>
      </c>
      <c r="E42" s="338">
        <v>0.208</v>
      </c>
      <c r="F42" s="338">
        <v>0.21</v>
      </c>
      <c r="G42" s="338">
        <v>0.213</v>
      </c>
      <c r="H42" s="338">
        <v>0.208</v>
      </c>
      <c r="I42" s="339">
        <v>0.225</v>
      </c>
      <c r="J42" s="340">
        <v>0.228</v>
      </c>
      <c r="K42" s="341">
        <v>0.222</v>
      </c>
      <c r="L42" s="342">
        <v>0.228</v>
      </c>
      <c r="M42" s="343">
        <v>0.225</v>
      </c>
      <c r="N42" s="344">
        <v>0.228</v>
      </c>
      <c r="O42" s="344">
        <v>0.236</v>
      </c>
      <c r="P42" s="339">
        <v>0.236</v>
      </c>
      <c r="Q42" s="340">
        <v>0.242</v>
      </c>
      <c r="R42" s="341">
        <v>0.242</v>
      </c>
      <c r="S42" s="341">
        <v>0.241</v>
      </c>
      <c r="T42" s="342">
        <v>0.245</v>
      </c>
      <c r="U42" s="343">
        <v>0.256</v>
      </c>
      <c r="V42" s="344">
        <v>0.247</v>
      </c>
      <c r="W42" s="344">
        <v>0.249</v>
      </c>
      <c r="X42" s="344">
        <v>0.239</v>
      </c>
      <c r="Y42" s="344">
        <v>0.235</v>
      </c>
      <c r="Z42" s="339">
        <v>0.223</v>
      </c>
      <c r="AA42" s="345">
        <f t="shared" si="10"/>
        <v>5.516</v>
      </c>
      <c r="AB42" s="313">
        <f t="shared" si="11"/>
        <v>0.898</v>
      </c>
      <c r="AC42" s="207">
        <f t="shared" si="12"/>
        <v>1.008</v>
      </c>
      <c r="AD42" s="207">
        <f t="shared" si="13"/>
        <v>0.938</v>
      </c>
      <c r="AE42" s="207">
        <f t="shared" si="14"/>
        <v>0.228</v>
      </c>
      <c r="AF42" s="314">
        <f t="shared" si="15"/>
        <v>0.245</v>
      </c>
    </row>
    <row r="43" spans="1:32" s="5" customFormat="1" ht="24" customHeight="1" thickBot="1">
      <c r="A43" s="135"/>
      <c r="B43" s="362" t="s">
        <v>91</v>
      </c>
      <c r="C43" s="346">
        <v>0</v>
      </c>
      <c r="D43" s="346">
        <v>0</v>
      </c>
      <c r="E43" s="346">
        <v>0</v>
      </c>
      <c r="F43" s="346">
        <v>0</v>
      </c>
      <c r="G43" s="346">
        <v>0</v>
      </c>
      <c r="H43" s="346">
        <v>0</v>
      </c>
      <c r="I43" s="347">
        <v>0</v>
      </c>
      <c r="J43" s="348">
        <v>0</v>
      </c>
      <c r="K43" s="349">
        <v>0</v>
      </c>
      <c r="L43" s="350">
        <v>0</v>
      </c>
      <c r="M43" s="351">
        <v>0</v>
      </c>
      <c r="N43" s="352">
        <v>0</v>
      </c>
      <c r="O43" s="352">
        <v>0</v>
      </c>
      <c r="P43" s="347">
        <v>0</v>
      </c>
      <c r="Q43" s="348">
        <v>0</v>
      </c>
      <c r="R43" s="349">
        <v>0</v>
      </c>
      <c r="S43" s="349">
        <v>0</v>
      </c>
      <c r="T43" s="350">
        <v>0</v>
      </c>
      <c r="U43" s="351">
        <v>0</v>
      </c>
      <c r="V43" s="352">
        <v>0</v>
      </c>
      <c r="W43" s="352">
        <v>0</v>
      </c>
      <c r="X43" s="352">
        <v>0</v>
      </c>
      <c r="Y43" s="352">
        <v>0</v>
      </c>
      <c r="Z43" s="347">
        <v>0</v>
      </c>
      <c r="AA43" s="353">
        <f>SUM(C43:Z43)</f>
        <v>0</v>
      </c>
      <c r="AB43" s="354" t="e">
        <f t="shared" si="11"/>
        <v>#DIV/0!</v>
      </c>
      <c r="AC43" s="352" t="e">
        <f t="shared" si="12"/>
        <v>#DIV/0!</v>
      </c>
      <c r="AD43" s="352" t="e">
        <f t="shared" si="13"/>
        <v>#DIV/0!</v>
      </c>
      <c r="AE43" s="352">
        <f t="shared" si="14"/>
        <v>0</v>
      </c>
      <c r="AF43" s="355">
        <f t="shared" si="15"/>
        <v>0</v>
      </c>
    </row>
    <row r="44" spans="1:32" ht="17.25">
      <c r="A44" s="21"/>
      <c r="B44" s="22"/>
      <c r="C44" s="10"/>
      <c r="D44" s="10"/>
      <c r="E44" s="10"/>
      <c r="F44" s="10"/>
      <c r="G44" s="10"/>
      <c r="H44" s="10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23"/>
      <c r="AB44" s="24"/>
      <c r="AC44" s="11"/>
      <c r="AD44" s="11"/>
      <c r="AE44" s="11"/>
      <c r="AF44" s="11"/>
    </row>
    <row r="45" spans="1:32" s="101" customFormat="1" ht="30.75" customHeight="1">
      <c r="A45" s="465" t="s">
        <v>112</v>
      </c>
      <c r="B45" s="465"/>
      <c r="C45" s="465"/>
      <c r="D45" s="465"/>
      <c r="E45" s="465"/>
      <c r="F45" s="465"/>
      <c r="G45" s="465"/>
      <c r="H45" s="465"/>
      <c r="I45" s="465"/>
      <c r="J45" s="465"/>
      <c r="K45" s="465"/>
      <c r="L45" s="465"/>
      <c r="M45" s="465"/>
      <c r="N45" s="465"/>
      <c r="O45" s="465"/>
      <c r="P45" s="465"/>
      <c r="Q45" s="465"/>
      <c r="R45" s="465"/>
      <c r="S45" s="465"/>
      <c r="T45" s="465"/>
      <c r="U45" s="465"/>
      <c r="V45" s="465"/>
      <c r="W45" s="465"/>
      <c r="X45" s="465"/>
      <c r="Y45" s="465"/>
      <c r="Z45" s="465"/>
      <c r="AA45" s="465"/>
      <c r="AB45" s="465"/>
      <c r="AC45" s="465"/>
      <c r="AD45" s="465"/>
      <c r="AE45" s="465"/>
      <c r="AF45" s="465"/>
    </row>
    <row r="46" spans="1:32" s="1" customFormat="1" ht="18" customHeight="1" thickBot="1">
      <c r="A46" s="90"/>
      <c r="B46" s="90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</row>
    <row r="47" spans="1:32" s="1" customFormat="1" ht="23.25" customHeight="1">
      <c r="A47" s="457"/>
      <c r="B47" s="459" t="s">
        <v>0</v>
      </c>
      <c r="C47" s="449" t="s">
        <v>9</v>
      </c>
      <c r="D47" s="449" t="s">
        <v>10</v>
      </c>
      <c r="E47" s="449" t="s">
        <v>11</v>
      </c>
      <c r="F47" s="449" t="s">
        <v>12</v>
      </c>
      <c r="G47" s="449" t="s">
        <v>13</v>
      </c>
      <c r="H47" s="449" t="s">
        <v>14</v>
      </c>
      <c r="I47" s="439" t="s">
        <v>15</v>
      </c>
      <c r="J47" s="451" t="s">
        <v>16</v>
      </c>
      <c r="K47" s="453" t="s">
        <v>17</v>
      </c>
      <c r="L47" s="455" t="s">
        <v>18</v>
      </c>
      <c r="M47" s="447" t="s">
        <v>19</v>
      </c>
      <c r="N47" s="437" t="s">
        <v>20</v>
      </c>
      <c r="O47" s="437" t="s">
        <v>21</v>
      </c>
      <c r="P47" s="439" t="s">
        <v>22</v>
      </c>
      <c r="Q47" s="451" t="s">
        <v>23</v>
      </c>
      <c r="R47" s="453" t="s">
        <v>24</v>
      </c>
      <c r="S47" s="453" t="s">
        <v>25</v>
      </c>
      <c r="T47" s="455" t="s">
        <v>26</v>
      </c>
      <c r="U47" s="461" t="s">
        <v>27</v>
      </c>
      <c r="V47" s="463" t="s">
        <v>28</v>
      </c>
      <c r="W47" s="463" t="s">
        <v>30</v>
      </c>
      <c r="X47" s="447" t="s">
        <v>29</v>
      </c>
      <c r="Y47" s="437" t="s">
        <v>31</v>
      </c>
      <c r="Z47" s="466" t="s">
        <v>32</v>
      </c>
      <c r="AA47" s="441" t="s">
        <v>1</v>
      </c>
      <c r="AB47" s="443" t="s">
        <v>2</v>
      </c>
      <c r="AC47" s="445" t="s">
        <v>3</v>
      </c>
      <c r="AD47" s="445" t="s">
        <v>4</v>
      </c>
      <c r="AE47" s="433" t="s">
        <v>33</v>
      </c>
      <c r="AF47" s="435" t="s">
        <v>34</v>
      </c>
    </row>
    <row r="48" spans="1:32" s="1" customFormat="1" ht="33.75" customHeight="1" thickBot="1">
      <c r="A48" s="458"/>
      <c r="B48" s="460"/>
      <c r="C48" s="450"/>
      <c r="D48" s="450"/>
      <c r="E48" s="450"/>
      <c r="F48" s="450"/>
      <c r="G48" s="450"/>
      <c r="H48" s="450"/>
      <c r="I48" s="440"/>
      <c r="J48" s="452"/>
      <c r="K48" s="454"/>
      <c r="L48" s="456"/>
      <c r="M48" s="448"/>
      <c r="N48" s="438"/>
      <c r="O48" s="438"/>
      <c r="P48" s="440"/>
      <c r="Q48" s="452"/>
      <c r="R48" s="454"/>
      <c r="S48" s="454"/>
      <c r="T48" s="456"/>
      <c r="U48" s="462"/>
      <c r="V48" s="464"/>
      <c r="W48" s="464"/>
      <c r="X48" s="448"/>
      <c r="Y48" s="438"/>
      <c r="Z48" s="467"/>
      <c r="AA48" s="442"/>
      <c r="AB48" s="444"/>
      <c r="AC48" s="446"/>
      <c r="AD48" s="446"/>
      <c r="AE48" s="434"/>
      <c r="AF48" s="436"/>
    </row>
    <row r="49" spans="1:32" s="2" customFormat="1" ht="37.5" customHeight="1">
      <c r="A49" s="20" t="s">
        <v>5</v>
      </c>
      <c r="B49" s="56" t="s">
        <v>47</v>
      </c>
      <c r="C49" s="28">
        <f>SUM(C50:C54)</f>
        <v>0.132</v>
      </c>
      <c r="D49" s="28">
        <f aca="true" t="shared" si="16" ref="D49:Y49">SUM(D50:D54)</f>
        <v>0.128</v>
      </c>
      <c r="E49" s="28">
        <f t="shared" si="16"/>
        <v>0.128</v>
      </c>
      <c r="F49" s="28">
        <f t="shared" si="16"/>
        <v>0.125</v>
      </c>
      <c r="G49" s="28">
        <f t="shared" si="16"/>
        <v>0.123</v>
      </c>
      <c r="H49" s="28">
        <f t="shared" si="16"/>
        <v>0.139</v>
      </c>
      <c r="I49" s="46">
        <f t="shared" si="16"/>
        <v>0.165</v>
      </c>
      <c r="J49" s="116">
        <f t="shared" si="16"/>
        <v>0.182</v>
      </c>
      <c r="K49" s="117">
        <f t="shared" si="16"/>
        <v>0.179</v>
      </c>
      <c r="L49" s="118">
        <f t="shared" si="16"/>
        <v>0.18</v>
      </c>
      <c r="M49" s="47">
        <f t="shared" si="16"/>
        <v>0.19</v>
      </c>
      <c r="N49" s="28">
        <f t="shared" si="16"/>
        <v>0.183</v>
      </c>
      <c r="O49" s="28">
        <f t="shared" si="16"/>
        <v>0.176</v>
      </c>
      <c r="P49" s="46">
        <f t="shared" si="16"/>
        <v>0.164</v>
      </c>
      <c r="Q49" s="119">
        <f t="shared" si="16"/>
        <v>0.182</v>
      </c>
      <c r="R49" s="120">
        <f t="shared" si="16"/>
        <v>0.195</v>
      </c>
      <c r="S49" s="120">
        <f t="shared" si="16"/>
        <v>0.212</v>
      </c>
      <c r="T49" s="121">
        <f t="shared" si="16"/>
        <v>0.205</v>
      </c>
      <c r="U49" s="47">
        <f t="shared" si="16"/>
        <v>0.223</v>
      </c>
      <c r="V49" s="28">
        <f t="shared" si="16"/>
        <v>0.206</v>
      </c>
      <c r="W49" s="28">
        <f t="shared" si="16"/>
        <v>0.19</v>
      </c>
      <c r="X49" s="28">
        <f t="shared" si="16"/>
        <v>0.193</v>
      </c>
      <c r="Y49" s="28">
        <f t="shared" si="16"/>
        <v>0.176</v>
      </c>
      <c r="Z49" s="28">
        <f>SUM(Z50:Z54)</f>
        <v>0.154</v>
      </c>
      <c r="AA49" s="54">
        <f aca="true" t="shared" si="17" ref="AA49:AA58">SUM(C49:Z49)</f>
        <v>4.13</v>
      </c>
      <c r="AB49" s="50">
        <f aca="true" t="shared" si="18" ref="AB49:AB58">AVERAGE(C49:Z49)/MAX(C49:Z49)</f>
        <v>0.772</v>
      </c>
      <c r="AC49" s="29">
        <f>AVERAGE(C49:Z49)/MAX(J49:L49)</f>
        <v>0.946</v>
      </c>
      <c r="AD49" s="29">
        <f>AVERAGE(C49:Z49)/MAX(Q49:T49)</f>
        <v>0.812</v>
      </c>
      <c r="AE49" s="29">
        <f aca="true" t="shared" si="19" ref="AE49:AE58">MAX(J49:L49)</f>
        <v>0.182</v>
      </c>
      <c r="AF49" s="30">
        <f aca="true" t="shared" si="20" ref="AF49:AF58">MAX(Q49:T49)</f>
        <v>0.212</v>
      </c>
    </row>
    <row r="50" spans="1:32" ht="23.25" customHeight="1">
      <c r="A50" s="71"/>
      <c r="B50" s="104" t="s">
        <v>102</v>
      </c>
      <c r="C50" s="166">
        <v>0.124</v>
      </c>
      <c r="D50" s="166">
        <v>0.121</v>
      </c>
      <c r="E50" s="166">
        <v>0.12</v>
      </c>
      <c r="F50" s="166">
        <v>0.117</v>
      </c>
      <c r="G50" s="166">
        <v>0.113</v>
      </c>
      <c r="H50" s="166">
        <v>0.13</v>
      </c>
      <c r="I50" s="167">
        <v>0.156</v>
      </c>
      <c r="J50" s="168">
        <v>0.171</v>
      </c>
      <c r="K50" s="169">
        <v>0.168</v>
      </c>
      <c r="L50" s="170">
        <v>0.171</v>
      </c>
      <c r="M50" s="171">
        <v>0.181</v>
      </c>
      <c r="N50" s="166">
        <v>0.177</v>
      </c>
      <c r="O50" s="166">
        <v>0.168</v>
      </c>
      <c r="P50" s="167">
        <v>0.153</v>
      </c>
      <c r="Q50" s="168">
        <v>0.168</v>
      </c>
      <c r="R50" s="169">
        <v>0.181</v>
      </c>
      <c r="S50" s="169">
        <v>0.192</v>
      </c>
      <c r="T50" s="170">
        <v>0.185</v>
      </c>
      <c r="U50" s="171">
        <v>0.203</v>
      </c>
      <c r="V50" s="166">
        <v>0.194</v>
      </c>
      <c r="W50" s="166">
        <v>0.181</v>
      </c>
      <c r="X50" s="166">
        <v>0.183</v>
      </c>
      <c r="Y50" s="166">
        <v>0.167</v>
      </c>
      <c r="Z50" s="166">
        <v>0.145</v>
      </c>
      <c r="AA50" s="52">
        <f t="shared" si="17"/>
        <v>3.869</v>
      </c>
      <c r="AB50" s="53">
        <f t="shared" si="18"/>
        <v>0.794</v>
      </c>
      <c r="AC50" s="44">
        <v>0</v>
      </c>
      <c r="AD50" s="44">
        <v>0</v>
      </c>
      <c r="AE50" s="44">
        <f t="shared" si="19"/>
        <v>0.171</v>
      </c>
      <c r="AF50" s="45">
        <f t="shared" si="20"/>
        <v>0.192</v>
      </c>
    </row>
    <row r="51" spans="1:32" ht="24" customHeight="1">
      <c r="A51" s="72"/>
      <c r="B51" s="104" t="s">
        <v>103</v>
      </c>
      <c r="C51" s="166">
        <v>0</v>
      </c>
      <c r="D51" s="166">
        <v>0</v>
      </c>
      <c r="E51" s="166">
        <v>0</v>
      </c>
      <c r="F51" s="166">
        <v>0</v>
      </c>
      <c r="G51" s="166">
        <v>0</v>
      </c>
      <c r="H51" s="166">
        <v>0</v>
      </c>
      <c r="I51" s="167">
        <v>0</v>
      </c>
      <c r="J51" s="168">
        <v>0</v>
      </c>
      <c r="K51" s="169">
        <v>0</v>
      </c>
      <c r="L51" s="170">
        <v>0</v>
      </c>
      <c r="M51" s="172">
        <v>0</v>
      </c>
      <c r="N51" s="173">
        <v>0</v>
      </c>
      <c r="O51" s="173">
        <v>0</v>
      </c>
      <c r="P51" s="174">
        <v>0</v>
      </c>
      <c r="Q51" s="168">
        <v>0</v>
      </c>
      <c r="R51" s="169">
        <v>0</v>
      </c>
      <c r="S51" s="169">
        <v>0</v>
      </c>
      <c r="T51" s="170"/>
      <c r="U51" s="171">
        <v>0</v>
      </c>
      <c r="V51" s="166">
        <v>0</v>
      </c>
      <c r="W51" s="166">
        <v>0</v>
      </c>
      <c r="X51" s="166">
        <v>0</v>
      </c>
      <c r="Y51" s="166">
        <v>0</v>
      </c>
      <c r="Z51" s="166">
        <v>0</v>
      </c>
      <c r="AA51" s="52">
        <f t="shared" si="17"/>
        <v>0</v>
      </c>
      <c r="AB51" s="53" t="e">
        <f t="shared" si="18"/>
        <v>#DIV/0!</v>
      </c>
      <c r="AC51" s="44" t="e">
        <f aca="true" t="shared" si="21" ref="AC51:AC58">AVERAGE(C51:Z51)/MAX(J51:L51)</f>
        <v>#DIV/0!</v>
      </c>
      <c r="AD51" s="44" t="e">
        <f aca="true" t="shared" si="22" ref="AD51:AD58">AVERAGE(C51:Z51)/MAX(Q51:T51)</f>
        <v>#DIV/0!</v>
      </c>
      <c r="AE51" s="44">
        <f t="shared" si="19"/>
        <v>0</v>
      </c>
      <c r="AF51" s="45">
        <f t="shared" si="20"/>
        <v>0</v>
      </c>
    </row>
    <row r="52" spans="1:148" s="12" customFormat="1" ht="24" customHeight="1">
      <c r="A52" s="71"/>
      <c r="B52" s="104" t="s">
        <v>104</v>
      </c>
      <c r="C52" s="175">
        <v>0.004</v>
      </c>
      <c r="D52" s="175">
        <v>0.004</v>
      </c>
      <c r="E52" s="175">
        <v>0.004</v>
      </c>
      <c r="F52" s="175">
        <v>0.004</v>
      </c>
      <c r="G52" s="175">
        <v>0.004</v>
      </c>
      <c r="H52" s="175">
        <v>0.004</v>
      </c>
      <c r="I52" s="176">
        <v>0.004</v>
      </c>
      <c r="J52" s="177">
        <v>0.004</v>
      </c>
      <c r="K52" s="178">
        <v>0.005</v>
      </c>
      <c r="L52" s="179">
        <v>0.004</v>
      </c>
      <c r="M52" s="180">
        <v>0.004</v>
      </c>
      <c r="N52" s="175">
        <v>0.004</v>
      </c>
      <c r="O52" s="175">
        <v>0.004</v>
      </c>
      <c r="P52" s="176">
        <v>0.004</v>
      </c>
      <c r="Q52" s="177">
        <v>0.005</v>
      </c>
      <c r="R52" s="178">
        <v>0.005</v>
      </c>
      <c r="S52" s="178">
        <v>0.005</v>
      </c>
      <c r="T52" s="179">
        <v>0.005</v>
      </c>
      <c r="U52" s="180">
        <v>0.005</v>
      </c>
      <c r="V52" s="175">
        <v>0.004</v>
      </c>
      <c r="W52" s="175">
        <v>0.004</v>
      </c>
      <c r="X52" s="175">
        <v>0.004</v>
      </c>
      <c r="Y52" s="175">
        <v>0.004</v>
      </c>
      <c r="Z52" s="176">
        <v>0.004</v>
      </c>
      <c r="AA52" s="52">
        <f t="shared" si="17"/>
        <v>0.102</v>
      </c>
      <c r="AB52" s="53">
        <f t="shared" si="18"/>
        <v>0.85</v>
      </c>
      <c r="AC52" s="44">
        <f t="shared" si="21"/>
        <v>0.85</v>
      </c>
      <c r="AD52" s="44">
        <f t="shared" si="22"/>
        <v>0.85</v>
      </c>
      <c r="AE52" s="44">
        <f t="shared" si="19"/>
        <v>0.005</v>
      </c>
      <c r="AF52" s="45">
        <f t="shared" si="20"/>
        <v>0.005</v>
      </c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</row>
    <row r="53" spans="1:148" s="12" customFormat="1" ht="24" customHeight="1">
      <c r="A53" s="71"/>
      <c r="B53" s="104" t="s">
        <v>105</v>
      </c>
      <c r="C53" s="175">
        <v>0.004</v>
      </c>
      <c r="D53" s="175">
        <v>0.003</v>
      </c>
      <c r="E53" s="175">
        <v>0.004</v>
      </c>
      <c r="F53" s="175">
        <v>0.004</v>
      </c>
      <c r="G53" s="175">
        <v>0.005</v>
      </c>
      <c r="H53" s="175">
        <v>0.005</v>
      </c>
      <c r="I53" s="176">
        <v>0.005</v>
      </c>
      <c r="J53" s="177">
        <v>0.006</v>
      </c>
      <c r="K53" s="178">
        <v>0.006</v>
      </c>
      <c r="L53" s="179">
        <v>0.004</v>
      </c>
      <c r="M53" s="180">
        <v>0.004</v>
      </c>
      <c r="N53" s="175">
        <v>0.002</v>
      </c>
      <c r="O53" s="175">
        <v>0.004</v>
      </c>
      <c r="P53" s="176">
        <v>0.006</v>
      </c>
      <c r="Q53" s="177">
        <v>0.008</v>
      </c>
      <c r="R53" s="178">
        <v>0.009</v>
      </c>
      <c r="S53" s="178">
        <v>0.014</v>
      </c>
      <c r="T53" s="179">
        <v>0.015</v>
      </c>
      <c r="U53" s="180">
        <v>0.014</v>
      </c>
      <c r="V53" s="175">
        <v>0.008</v>
      </c>
      <c r="W53" s="175">
        <v>0.005</v>
      </c>
      <c r="X53" s="175">
        <v>0.005</v>
      </c>
      <c r="Y53" s="175">
        <v>0.005</v>
      </c>
      <c r="Z53" s="176">
        <v>0.005</v>
      </c>
      <c r="AA53" s="52">
        <f t="shared" si="17"/>
        <v>0.15</v>
      </c>
      <c r="AB53" s="53">
        <f t="shared" si="18"/>
        <v>0.417</v>
      </c>
      <c r="AC53" s="44">
        <f t="shared" si="21"/>
        <v>1.042</v>
      </c>
      <c r="AD53" s="44">
        <f t="shared" si="22"/>
        <v>0.417</v>
      </c>
      <c r="AE53" s="44">
        <f t="shared" si="19"/>
        <v>0.006</v>
      </c>
      <c r="AF53" s="45">
        <f t="shared" si="20"/>
        <v>0.015</v>
      </c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</row>
    <row r="54" spans="1:148" s="12" customFormat="1" ht="21.75" customHeight="1">
      <c r="A54" s="71"/>
      <c r="B54" s="104" t="s">
        <v>106</v>
      </c>
      <c r="C54" s="175">
        <v>0</v>
      </c>
      <c r="D54" s="175">
        <v>0</v>
      </c>
      <c r="E54" s="175">
        <v>0</v>
      </c>
      <c r="F54" s="175">
        <v>0</v>
      </c>
      <c r="G54" s="175">
        <v>0.001</v>
      </c>
      <c r="H54" s="175">
        <v>0</v>
      </c>
      <c r="I54" s="176">
        <v>0</v>
      </c>
      <c r="J54" s="177">
        <v>0.001</v>
      </c>
      <c r="K54" s="178">
        <v>0</v>
      </c>
      <c r="L54" s="179">
        <v>0.001</v>
      </c>
      <c r="M54" s="180">
        <v>0.001</v>
      </c>
      <c r="N54" s="175">
        <v>0</v>
      </c>
      <c r="O54" s="175">
        <v>0</v>
      </c>
      <c r="P54" s="176">
        <v>0.001</v>
      </c>
      <c r="Q54" s="177">
        <v>0.001</v>
      </c>
      <c r="R54" s="178">
        <v>0</v>
      </c>
      <c r="S54" s="178">
        <v>0.001</v>
      </c>
      <c r="T54" s="179">
        <v>0</v>
      </c>
      <c r="U54" s="180">
        <v>0.001</v>
      </c>
      <c r="V54" s="175">
        <v>0</v>
      </c>
      <c r="W54" s="175">
        <v>0</v>
      </c>
      <c r="X54" s="175">
        <v>0.001</v>
      </c>
      <c r="Y54" s="175">
        <v>0</v>
      </c>
      <c r="Z54" s="176">
        <v>0</v>
      </c>
      <c r="AA54" s="52">
        <f t="shared" si="17"/>
        <v>0.009</v>
      </c>
      <c r="AB54" s="53">
        <f t="shared" si="18"/>
        <v>0.375</v>
      </c>
      <c r="AC54" s="44">
        <f t="shared" si="21"/>
        <v>0.375</v>
      </c>
      <c r="AD54" s="44">
        <f t="shared" si="22"/>
        <v>0.375</v>
      </c>
      <c r="AE54" s="44">
        <f t="shared" si="19"/>
        <v>0.001</v>
      </c>
      <c r="AF54" s="45">
        <f t="shared" si="20"/>
        <v>0.001</v>
      </c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</row>
    <row r="55" spans="1:148" s="129" customFormat="1" ht="37.5" customHeight="1">
      <c r="A55" s="127" t="s">
        <v>6</v>
      </c>
      <c r="B55" s="95" t="s">
        <v>46</v>
      </c>
      <c r="C55" s="181">
        <f>C56+C58</f>
        <v>0.2</v>
      </c>
      <c r="D55" s="181">
        <f aca="true" t="shared" si="23" ref="D55:Z55">D56+D58</f>
        <v>0.241</v>
      </c>
      <c r="E55" s="181">
        <f t="shared" si="23"/>
        <v>0.266</v>
      </c>
      <c r="F55" s="181">
        <f t="shared" si="23"/>
        <v>0.281</v>
      </c>
      <c r="G55" s="181">
        <f t="shared" si="23"/>
        <v>0.28</v>
      </c>
      <c r="H55" s="181">
        <f t="shared" si="23"/>
        <v>0.408</v>
      </c>
      <c r="I55" s="182">
        <f t="shared" si="23"/>
        <v>0.444</v>
      </c>
      <c r="J55" s="183">
        <f t="shared" si="23"/>
        <v>0.335</v>
      </c>
      <c r="K55" s="184">
        <f t="shared" si="23"/>
        <v>0.245</v>
      </c>
      <c r="L55" s="185">
        <f t="shared" si="23"/>
        <v>0.232</v>
      </c>
      <c r="M55" s="186">
        <f t="shared" si="23"/>
        <v>0.24</v>
      </c>
      <c r="N55" s="181">
        <f t="shared" si="23"/>
        <v>0.256</v>
      </c>
      <c r="O55" s="181">
        <f t="shared" si="23"/>
        <v>0.276</v>
      </c>
      <c r="P55" s="187">
        <f t="shared" si="23"/>
        <v>0.278</v>
      </c>
      <c r="Q55" s="183">
        <f t="shared" si="23"/>
        <v>0.311</v>
      </c>
      <c r="R55" s="184">
        <f t="shared" si="23"/>
        <v>0.307</v>
      </c>
      <c r="S55" s="184">
        <f t="shared" si="23"/>
        <v>0.291</v>
      </c>
      <c r="T55" s="185">
        <f t="shared" si="23"/>
        <v>0.258</v>
      </c>
      <c r="U55" s="186">
        <f t="shared" si="23"/>
        <v>0.221</v>
      </c>
      <c r="V55" s="181">
        <f t="shared" si="23"/>
        <v>0.19</v>
      </c>
      <c r="W55" s="181">
        <f t="shared" si="23"/>
        <v>0.168</v>
      </c>
      <c r="X55" s="181">
        <f t="shared" si="23"/>
        <v>0.158</v>
      </c>
      <c r="Y55" s="181">
        <f t="shared" si="23"/>
        <v>0.151</v>
      </c>
      <c r="Z55" s="181">
        <f t="shared" si="23"/>
        <v>0.15</v>
      </c>
      <c r="AA55" s="54">
        <f t="shared" si="17"/>
        <v>6.187</v>
      </c>
      <c r="AB55" s="50">
        <f t="shared" si="18"/>
        <v>0.581</v>
      </c>
      <c r="AC55" s="29">
        <f t="shared" si="21"/>
        <v>0.77</v>
      </c>
      <c r="AD55" s="29">
        <f t="shared" si="22"/>
        <v>0.829</v>
      </c>
      <c r="AE55" s="29">
        <f t="shared" si="19"/>
        <v>0.335</v>
      </c>
      <c r="AF55" s="30">
        <f t="shared" si="20"/>
        <v>0.311</v>
      </c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8"/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8"/>
      <c r="EH55" s="128"/>
      <c r="EI55" s="128"/>
      <c r="EJ55" s="128"/>
      <c r="EK55" s="128"/>
      <c r="EL55" s="128"/>
      <c r="EM55" s="128"/>
      <c r="EN55" s="128"/>
      <c r="EO55" s="128"/>
      <c r="EP55" s="128"/>
      <c r="EQ55" s="128"/>
      <c r="ER55" s="128"/>
    </row>
    <row r="56" spans="1:148" s="12" customFormat="1" ht="22.5" customHeight="1">
      <c r="A56" s="71"/>
      <c r="B56" s="25" t="s">
        <v>93</v>
      </c>
      <c r="C56" s="175">
        <v>0.063</v>
      </c>
      <c r="D56" s="175">
        <v>0.059</v>
      </c>
      <c r="E56" s="175">
        <v>0.056</v>
      </c>
      <c r="F56" s="175">
        <v>0.054</v>
      </c>
      <c r="G56" s="175">
        <v>0.056</v>
      </c>
      <c r="H56" s="175">
        <v>0.187</v>
      </c>
      <c r="I56" s="176">
        <v>0.213</v>
      </c>
      <c r="J56" s="177">
        <v>0.101</v>
      </c>
      <c r="K56" s="178">
        <v>0.014</v>
      </c>
      <c r="L56" s="179">
        <v>0.014</v>
      </c>
      <c r="M56" s="180">
        <v>0.015</v>
      </c>
      <c r="N56" s="175">
        <v>0.016</v>
      </c>
      <c r="O56" s="175">
        <v>0.015</v>
      </c>
      <c r="P56" s="176">
        <v>0.014</v>
      </c>
      <c r="Q56" s="177">
        <v>0.014</v>
      </c>
      <c r="R56" s="178">
        <v>0.014</v>
      </c>
      <c r="S56" s="178">
        <v>0.013</v>
      </c>
      <c r="T56" s="179">
        <v>0.013</v>
      </c>
      <c r="U56" s="180">
        <v>0.013</v>
      </c>
      <c r="V56" s="175">
        <v>0.013</v>
      </c>
      <c r="W56" s="175">
        <v>0.013</v>
      </c>
      <c r="X56" s="175">
        <v>0.013</v>
      </c>
      <c r="Y56" s="175">
        <v>0.013</v>
      </c>
      <c r="Z56" s="175">
        <v>0.013</v>
      </c>
      <c r="AA56" s="139">
        <f t="shared" si="17"/>
        <v>1.009</v>
      </c>
      <c r="AB56" s="51">
        <f t="shared" si="18"/>
        <v>0.197</v>
      </c>
      <c r="AC56" s="26">
        <f t="shared" si="21"/>
        <v>0.416</v>
      </c>
      <c r="AD56" s="26">
        <f t="shared" si="22"/>
        <v>3.003</v>
      </c>
      <c r="AE56" s="26">
        <f t="shared" si="19"/>
        <v>0.101</v>
      </c>
      <c r="AF56" s="27">
        <f t="shared" si="20"/>
        <v>0.014</v>
      </c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</row>
    <row r="57" spans="1:148" s="12" customFormat="1" ht="23.25" customHeight="1">
      <c r="A57" s="71"/>
      <c r="B57" s="25" t="s">
        <v>94</v>
      </c>
      <c r="C57" s="175">
        <v>0.033</v>
      </c>
      <c r="D57" s="175">
        <v>0.03</v>
      </c>
      <c r="E57" s="175">
        <v>0.031</v>
      </c>
      <c r="F57" s="175">
        <v>0.033</v>
      </c>
      <c r="G57" s="175">
        <v>0.036</v>
      </c>
      <c r="H57" s="175">
        <v>0.039</v>
      </c>
      <c r="I57" s="176">
        <v>0.032</v>
      </c>
      <c r="J57" s="177">
        <v>0.031</v>
      </c>
      <c r="K57" s="178">
        <v>0.034</v>
      </c>
      <c r="L57" s="179">
        <v>0.033</v>
      </c>
      <c r="M57" s="180">
        <v>0.037</v>
      </c>
      <c r="N57" s="175">
        <v>0.035</v>
      </c>
      <c r="O57" s="175">
        <v>0.035</v>
      </c>
      <c r="P57" s="176">
        <v>0.032</v>
      </c>
      <c r="Q57" s="177">
        <v>0.031</v>
      </c>
      <c r="R57" s="178">
        <v>0.033</v>
      </c>
      <c r="S57" s="178">
        <v>0.037</v>
      </c>
      <c r="T57" s="179">
        <v>0.037</v>
      </c>
      <c r="U57" s="180">
        <v>0.033</v>
      </c>
      <c r="V57" s="175">
        <v>0.029</v>
      </c>
      <c r="W57" s="175">
        <v>0.029</v>
      </c>
      <c r="X57" s="175">
        <v>0.031</v>
      </c>
      <c r="Y57" s="175">
        <v>0.034</v>
      </c>
      <c r="Z57" s="175">
        <v>0.033</v>
      </c>
      <c r="AA57" s="139">
        <f t="shared" si="17"/>
        <v>0.798</v>
      </c>
      <c r="AB57" s="51">
        <f t="shared" si="18"/>
        <v>0.853</v>
      </c>
      <c r="AC57" s="26">
        <f t="shared" si="21"/>
        <v>0.978</v>
      </c>
      <c r="AD57" s="26">
        <f t="shared" si="22"/>
        <v>0.899</v>
      </c>
      <c r="AE57" s="26">
        <f t="shared" si="19"/>
        <v>0.034</v>
      </c>
      <c r="AF57" s="27">
        <f t="shared" si="20"/>
        <v>0.037</v>
      </c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</row>
    <row r="58" spans="1:148" s="13" customFormat="1" ht="23.25" customHeight="1">
      <c r="A58" s="73"/>
      <c r="B58" s="25" t="s">
        <v>95</v>
      </c>
      <c r="C58" s="175">
        <v>0.137</v>
      </c>
      <c r="D58" s="175">
        <v>0.182</v>
      </c>
      <c r="E58" s="175">
        <v>0.21</v>
      </c>
      <c r="F58" s="175">
        <v>0.227</v>
      </c>
      <c r="G58" s="175">
        <v>0.224</v>
      </c>
      <c r="H58" s="175">
        <v>0.221</v>
      </c>
      <c r="I58" s="176">
        <v>0.231</v>
      </c>
      <c r="J58" s="177">
        <v>0.234</v>
      </c>
      <c r="K58" s="178">
        <v>0.231</v>
      </c>
      <c r="L58" s="179">
        <v>0.218</v>
      </c>
      <c r="M58" s="180">
        <v>0.225</v>
      </c>
      <c r="N58" s="175">
        <v>0.24</v>
      </c>
      <c r="O58" s="175">
        <v>0.261</v>
      </c>
      <c r="P58" s="176">
        <v>0.264</v>
      </c>
      <c r="Q58" s="177">
        <v>0.297</v>
      </c>
      <c r="R58" s="178">
        <v>0.293</v>
      </c>
      <c r="S58" s="178">
        <v>0.278</v>
      </c>
      <c r="T58" s="179">
        <v>0.245</v>
      </c>
      <c r="U58" s="180">
        <v>0.208</v>
      </c>
      <c r="V58" s="175">
        <v>0.177</v>
      </c>
      <c r="W58" s="175">
        <v>0.155</v>
      </c>
      <c r="X58" s="175">
        <v>0.145</v>
      </c>
      <c r="Y58" s="175">
        <v>0.138</v>
      </c>
      <c r="Z58" s="175">
        <v>0.137</v>
      </c>
      <c r="AA58" s="140">
        <f t="shared" si="17"/>
        <v>5.178</v>
      </c>
      <c r="AB58" s="141">
        <f t="shared" si="18"/>
        <v>0.726</v>
      </c>
      <c r="AC58" s="26">
        <f t="shared" si="21"/>
        <v>0.922</v>
      </c>
      <c r="AD58" s="26">
        <f t="shared" si="22"/>
        <v>0.726</v>
      </c>
      <c r="AE58" s="26">
        <f t="shared" si="19"/>
        <v>0.234</v>
      </c>
      <c r="AF58" s="27">
        <f t="shared" si="20"/>
        <v>0.297</v>
      </c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</row>
    <row r="59" spans="1:32" s="16" customFormat="1" ht="23.25" customHeight="1">
      <c r="A59" s="73"/>
      <c r="B59" s="25" t="s">
        <v>96</v>
      </c>
      <c r="C59" s="175">
        <v>0.206</v>
      </c>
      <c r="D59" s="175">
        <v>0.231</v>
      </c>
      <c r="E59" s="175">
        <v>0.276</v>
      </c>
      <c r="F59" s="175">
        <v>0.29</v>
      </c>
      <c r="G59" s="175">
        <v>0.28</v>
      </c>
      <c r="H59" s="175">
        <v>0.267</v>
      </c>
      <c r="I59" s="176">
        <v>0.284</v>
      </c>
      <c r="J59" s="177">
        <v>0.271</v>
      </c>
      <c r="K59" s="178">
        <v>0.267</v>
      </c>
      <c r="L59" s="179">
        <v>0.259</v>
      </c>
      <c r="M59" s="180">
        <v>0.291</v>
      </c>
      <c r="N59" s="175">
        <v>0.335</v>
      </c>
      <c r="O59" s="175">
        <v>0.327</v>
      </c>
      <c r="P59" s="176">
        <v>0.341</v>
      </c>
      <c r="Q59" s="177">
        <v>0.344</v>
      </c>
      <c r="R59" s="178">
        <v>0.347</v>
      </c>
      <c r="S59" s="178">
        <v>0.334</v>
      </c>
      <c r="T59" s="179">
        <v>0.329</v>
      </c>
      <c r="U59" s="180">
        <v>0.292</v>
      </c>
      <c r="V59" s="175">
        <v>0.258</v>
      </c>
      <c r="W59" s="175">
        <v>0.226</v>
      </c>
      <c r="X59" s="175">
        <v>0.217</v>
      </c>
      <c r="Y59" s="175">
        <v>0.211</v>
      </c>
      <c r="Z59" s="175">
        <v>0.209</v>
      </c>
      <c r="AA59" s="140">
        <f aca="true" t="shared" si="24" ref="AA59:AA64">SUM(C59:Z59)</f>
        <v>6.692</v>
      </c>
      <c r="AB59" s="141">
        <f aca="true" t="shared" si="25" ref="AB59:AB64">AVERAGE(C59:Z59)/MAX(C59:Z59)</f>
        <v>0.804</v>
      </c>
      <c r="AC59" s="26">
        <f aca="true" t="shared" si="26" ref="AC59:AC64">AVERAGE(C59:Z59)/MAX(J59:L59)</f>
        <v>1.029</v>
      </c>
      <c r="AD59" s="26">
        <f aca="true" t="shared" si="27" ref="AD59:AD64">AVERAGE(C59:Z59)/MAX(Q59:T59)</f>
        <v>0.804</v>
      </c>
      <c r="AE59" s="26">
        <f aca="true" t="shared" si="28" ref="AE59:AE64">MAX(J59:L59)</f>
        <v>0.271</v>
      </c>
      <c r="AF59" s="27">
        <f aca="true" t="shared" si="29" ref="AF59:AF64">MAX(Q59:T59)</f>
        <v>0.347</v>
      </c>
    </row>
    <row r="60" spans="1:32" s="16" customFormat="1" ht="23.25" customHeight="1">
      <c r="A60" s="73"/>
      <c r="B60" s="25" t="s">
        <v>97</v>
      </c>
      <c r="C60" s="175">
        <v>0.003</v>
      </c>
      <c r="D60" s="175">
        <v>0.003</v>
      </c>
      <c r="E60" s="175">
        <v>0.003</v>
      </c>
      <c r="F60" s="175">
        <v>0.003</v>
      </c>
      <c r="G60" s="175">
        <v>0.003</v>
      </c>
      <c r="H60" s="175">
        <v>0.003</v>
      </c>
      <c r="I60" s="176">
        <v>0.003</v>
      </c>
      <c r="J60" s="177">
        <v>0.003</v>
      </c>
      <c r="K60" s="178">
        <v>0.003</v>
      </c>
      <c r="L60" s="179">
        <v>0.003</v>
      </c>
      <c r="M60" s="180">
        <v>0.003</v>
      </c>
      <c r="N60" s="175">
        <v>0.003</v>
      </c>
      <c r="O60" s="175">
        <v>0.003</v>
      </c>
      <c r="P60" s="176">
        <v>0.003</v>
      </c>
      <c r="Q60" s="177">
        <v>0.003</v>
      </c>
      <c r="R60" s="178">
        <v>0.003</v>
      </c>
      <c r="S60" s="178">
        <v>0.003</v>
      </c>
      <c r="T60" s="179">
        <v>0.003</v>
      </c>
      <c r="U60" s="180">
        <v>0.003</v>
      </c>
      <c r="V60" s="175">
        <v>0.003</v>
      </c>
      <c r="W60" s="175">
        <v>0.003</v>
      </c>
      <c r="X60" s="175">
        <v>0.003</v>
      </c>
      <c r="Y60" s="175">
        <v>0.003</v>
      </c>
      <c r="Z60" s="175">
        <v>0.003</v>
      </c>
      <c r="AA60" s="140">
        <f t="shared" si="24"/>
        <v>0.072</v>
      </c>
      <c r="AB60" s="141">
        <f t="shared" si="25"/>
        <v>1</v>
      </c>
      <c r="AC60" s="26">
        <f t="shared" si="26"/>
        <v>1</v>
      </c>
      <c r="AD60" s="26">
        <f t="shared" si="27"/>
        <v>1</v>
      </c>
      <c r="AE60" s="26">
        <f t="shared" si="28"/>
        <v>0.003</v>
      </c>
      <c r="AF60" s="27">
        <f t="shared" si="29"/>
        <v>0.003</v>
      </c>
    </row>
    <row r="61" spans="1:32" s="16" customFormat="1" ht="23.25" customHeight="1">
      <c r="A61" s="73"/>
      <c r="B61" s="25" t="s">
        <v>98</v>
      </c>
      <c r="C61" s="175">
        <v>0.172</v>
      </c>
      <c r="D61" s="175">
        <v>0.176</v>
      </c>
      <c r="E61" s="175">
        <v>0.179</v>
      </c>
      <c r="F61" s="175">
        <v>0.181</v>
      </c>
      <c r="G61" s="175">
        <v>0.18</v>
      </c>
      <c r="H61" s="175">
        <v>0.057</v>
      </c>
      <c r="I61" s="176">
        <v>0.025</v>
      </c>
      <c r="J61" s="177">
        <v>0.149</v>
      </c>
      <c r="K61" s="178">
        <v>0.222</v>
      </c>
      <c r="L61" s="179">
        <v>0.222</v>
      </c>
      <c r="M61" s="180">
        <v>0.221</v>
      </c>
      <c r="N61" s="175">
        <v>0.222</v>
      </c>
      <c r="O61" s="175">
        <v>0.222</v>
      </c>
      <c r="P61" s="176">
        <v>0.222</v>
      </c>
      <c r="Q61" s="177">
        <v>0.222</v>
      </c>
      <c r="R61" s="178">
        <v>0.221</v>
      </c>
      <c r="S61" s="178">
        <v>0.221</v>
      </c>
      <c r="T61" s="179">
        <v>0.222</v>
      </c>
      <c r="U61" s="180">
        <v>0.222</v>
      </c>
      <c r="V61" s="175">
        <v>0.221</v>
      </c>
      <c r="W61" s="175">
        <v>0.221</v>
      </c>
      <c r="X61" s="175">
        <v>0.221</v>
      </c>
      <c r="Y61" s="175">
        <v>0.221</v>
      </c>
      <c r="Z61" s="175">
        <v>0.221</v>
      </c>
      <c r="AA61" s="140">
        <f t="shared" si="24"/>
        <v>4.663</v>
      </c>
      <c r="AB61" s="141">
        <f t="shared" si="25"/>
        <v>0.875</v>
      </c>
      <c r="AC61" s="26">
        <f t="shared" si="26"/>
        <v>0.875</v>
      </c>
      <c r="AD61" s="26">
        <f t="shared" si="27"/>
        <v>0.875</v>
      </c>
      <c r="AE61" s="26">
        <f t="shared" si="28"/>
        <v>0.222</v>
      </c>
      <c r="AF61" s="27">
        <f t="shared" si="29"/>
        <v>0.222</v>
      </c>
    </row>
    <row r="62" spans="1:32" s="16" customFormat="1" ht="23.25" customHeight="1">
      <c r="A62" s="73"/>
      <c r="B62" s="25" t="s">
        <v>99</v>
      </c>
      <c r="C62" s="175">
        <v>0.079</v>
      </c>
      <c r="D62" s="175">
        <v>0.08</v>
      </c>
      <c r="E62" s="175">
        <v>0.087</v>
      </c>
      <c r="F62" s="175">
        <v>0.089</v>
      </c>
      <c r="G62" s="175">
        <v>0.09</v>
      </c>
      <c r="H62" s="175">
        <v>0.087</v>
      </c>
      <c r="I62" s="176">
        <v>0.087</v>
      </c>
      <c r="J62" s="177">
        <v>0.084</v>
      </c>
      <c r="K62" s="178">
        <v>0.088</v>
      </c>
      <c r="L62" s="179">
        <v>0.093</v>
      </c>
      <c r="M62" s="180">
        <v>0.098</v>
      </c>
      <c r="N62" s="175">
        <v>0.103</v>
      </c>
      <c r="O62" s="175">
        <v>0.106</v>
      </c>
      <c r="P62" s="176">
        <v>0.103</v>
      </c>
      <c r="Q62" s="177">
        <v>0.1</v>
      </c>
      <c r="R62" s="178">
        <v>0.094</v>
      </c>
      <c r="S62" s="178">
        <v>0.088</v>
      </c>
      <c r="T62" s="179">
        <v>0.094</v>
      </c>
      <c r="U62" s="180">
        <v>0.09</v>
      </c>
      <c r="V62" s="175">
        <v>0.086</v>
      </c>
      <c r="W62" s="175">
        <v>0.081</v>
      </c>
      <c r="X62" s="175">
        <v>0.081</v>
      </c>
      <c r="Y62" s="175">
        <v>0.08</v>
      </c>
      <c r="Z62" s="175">
        <v>0.079</v>
      </c>
      <c r="AA62" s="140">
        <f t="shared" si="24"/>
        <v>2.147</v>
      </c>
      <c r="AB62" s="141">
        <f t="shared" si="25"/>
        <v>0.844</v>
      </c>
      <c r="AC62" s="26">
        <f t="shared" si="26"/>
        <v>0.962</v>
      </c>
      <c r="AD62" s="26">
        <f t="shared" si="27"/>
        <v>0.895</v>
      </c>
      <c r="AE62" s="26">
        <f t="shared" si="28"/>
        <v>0.093</v>
      </c>
      <c r="AF62" s="27">
        <f t="shared" si="29"/>
        <v>0.1</v>
      </c>
    </row>
    <row r="63" spans="1:32" s="16" customFormat="1" ht="23.25" customHeight="1">
      <c r="A63" s="73"/>
      <c r="B63" s="25" t="s">
        <v>100</v>
      </c>
      <c r="C63" s="175">
        <v>0.003</v>
      </c>
      <c r="D63" s="175">
        <v>0.003</v>
      </c>
      <c r="E63" s="175">
        <v>0.003</v>
      </c>
      <c r="F63" s="175">
        <v>0.003</v>
      </c>
      <c r="G63" s="175">
        <v>0.004</v>
      </c>
      <c r="H63" s="175">
        <v>0.004</v>
      </c>
      <c r="I63" s="176">
        <v>0.004</v>
      </c>
      <c r="J63" s="177">
        <v>0.004</v>
      </c>
      <c r="K63" s="178">
        <v>0.003</v>
      </c>
      <c r="L63" s="179">
        <v>0.003</v>
      </c>
      <c r="M63" s="180">
        <v>0.003</v>
      </c>
      <c r="N63" s="175">
        <v>0.003</v>
      </c>
      <c r="O63" s="175">
        <v>0.003</v>
      </c>
      <c r="P63" s="176">
        <v>0.003</v>
      </c>
      <c r="Q63" s="177">
        <v>0.003</v>
      </c>
      <c r="R63" s="178">
        <v>0.003</v>
      </c>
      <c r="S63" s="178">
        <v>0.003</v>
      </c>
      <c r="T63" s="179">
        <v>0.003</v>
      </c>
      <c r="U63" s="180">
        <v>0.003</v>
      </c>
      <c r="V63" s="175">
        <v>0.003</v>
      </c>
      <c r="W63" s="175">
        <v>0.003</v>
      </c>
      <c r="X63" s="175">
        <v>0.003</v>
      </c>
      <c r="Y63" s="175">
        <v>0.003</v>
      </c>
      <c r="Z63" s="175">
        <v>0.003</v>
      </c>
      <c r="AA63" s="140">
        <f t="shared" si="24"/>
        <v>0.076</v>
      </c>
      <c r="AB63" s="141">
        <f t="shared" si="25"/>
        <v>0.792</v>
      </c>
      <c r="AC63" s="26">
        <f t="shared" si="26"/>
        <v>0.792</v>
      </c>
      <c r="AD63" s="26">
        <f t="shared" si="27"/>
        <v>1.056</v>
      </c>
      <c r="AE63" s="26">
        <f t="shared" si="28"/>
        <v>0.004</v>
      </c>
      <c r="AF63" s="27">
        <f t="shared" si="29"/>
        <v>0.003</v>
      </c>
    </row>
    <row r="64" spans="1:32" s="16" customFormat="1" ht="23.25" customHeight="1" thickBot="1">
      <c r="A64" s="135"/>
      <c r="B64" s="362" t="s">
        <v>101</v>
      </c>
      <c r="C64" s="363">
        <v>0.165</v>
      </c>
      <c r="D64" s="363">
        <v>0.181</v>
      </c>
      <c r="E64" s="363">
        <v>0.219</v>
      </c>
      <c r="F64" s="363">
        <v>0.23</v>
      </c>
      <c r="G64" s="363">
        <v>0.242</v>
      </c>
      <c r="H64" s="363">
        <v>0.268</v>
      </c>
      <c r="I64" s="383">
        <v>0.279</v>
      </c>
      <c r="J64" s="305">
        <v>0.298</v>
      </c>
      <c r="K64" s="308">
        <v>0.255</v>
      </c>
      <c r="L64" s="306">
        <v>0.277</v>
      </c>
      <c r="M64" s="384">
        <v>0.248</v>
      </c>
      <c r="N64" s="363">
        <v>0.284</v>
      </c>
      <c r="O64" s="363">
        <v>0.291</v>
      </c>
      <c r="P64" s="383">
        <v>0.274</v>
      </c>
      <c r="Q64" s="305">
        <v>0.295</v>
      </c>
      <c r="R64" s="308">
        <v>0.289</v>
      </c>
      <c r="S64" s="308">
        <v>0.274</v>
      </c>
      <c r="T64" s="306">
        <v>0.257</v>
      </c>
      <c r="U64" s="384">
        <v>0.239</v>
      </c>
      <c r="V64" s="363">
        <v>0.203</v>
      </c>
      <c r="W64" s="363">
        <v>0.193</v>
      </c>
      <c r="X64" s="363">
        <v>0.178</v>
      </c>
      <c r="Y64" s="363">
        <v>0.169</v>
      </c>
      <c r="Z64" s="363">
        <v>0.17</v>
      </c>
      <c r="AA64" s="364">
        <f t="shared" si="24"/>
        <v>5.778</v>
      </c>
      <c r="AB64" s="365">
        <f t="shared" si="25"/>
        <v>0.808</v>
      </c>
      <c r="AC64" s="48">
        <f t="shared" si="26"/>
        <v>0.808</v>
      </c>
      <c r="AD64" s="48">
        <f t="shared" si="27"/>
        <v>0.816</v>
      </c>
      <c r="AE64" s="48">
        <f t="shared" si="28"/>
        <v>0.298</v>
      </c>
      <c r="AF64" s="49">
        <f t="shared" si="29"/>
        <v>0.295</v>
      </c>
    </row>
    <row r="65" spans="1:32" ht="21">
      <c r="A65" s="34"/>
      <c r="B65" s="35"/>
      <c r="C65" s="36"/>
      <c r="D65" s="36"/>
      <c r="E65" s="36"/>
      <c r="F65" s="36"/>
      <c r="G65" s="36"/>
      <c r="H65" s="36"/>
      <c r="I65" s="36"/>
      <c r="J65" s="41"/>
      <c r="K65" s="41"/>
      <c r="L65" s="41"/>
      <c r="M65" s="42"/>
      <c r="N65" s="42"/>
      <c r="O65" s="42"/>
      <c r="P65" s="42"/>
      <c r="Q65" s="43"/>
      <c r="R65" s="43"/>
      <c r="S65" s="43"/>
      <c r="T65" s="43"/>
      <c r="U65" s="37"/>
      <c r="V65" s="37"/>
      <c r="W65" s="37"/>
      <c r="X65" s="37"/>
      <c r="Y65" s="37"/>
      <c r="Z65" s="37"/>
      <c r="AA65" s="38"/>
      <c r="AB65" s="39"/>
      <c r="AC65" s="40"/>
      <c r="AD65" s="40"/>
      <c r="AE65" s="40"/>
      <c r="AF65" s="40"/>
    </row>
    <row r="66" spans="1:32" s="101" customFormat="1" ht="30.75" customHeight="1">
      <c r="A66" s="465" t="s">
        <v>113</v>
      </c>
      <c r="B66" s="465"/>
      <c r="C66" s="465"/>
      <c r="D66" s="465"/>
      <c r="E66" s="465"/>
      <c r="F66" s="465"/>
      <c r="G66" s="465"/>
      <c r="H66" s="465"/>
      <c r="I66" s="465"/>
      <c r="J66" s="465"/>
      <c r="K66" s="465"/>
      <c r="L66" s="465"/>
      <c r="M66" s="465"/>
      <c r="N66" s="465"/>
      <c r="O66" s="465"/>
      <c r="P66" s="465"/>
      <c r="Q66" s="465"/>
      <c r="R66" s="465"/>
      <c r="S66" s="465"/>
      <c r="T66" s="465"/>
      <c r="U66" s="465"/>
      <c r="V66" s="465"/>
      <c r="W66" s="465"/>
      <c r="X66" s="465"/>
      <c r="Y66" s="465"/>
      <c r="Z66" s="465"/>
      <c r="AA66" s="465"/>
      <c r="AB66" s="465"/>
      <c r="AC66" s="465"/>
      <c r="AD66" s="465"/>
      <c r="AE66" s="465"/>
      <c r="AF66" s="465"/>
    </row>
    <row r="67" spans="1:32" s="1" customFormat="1" ht="18" customHeight="1" thickBot="1">
      <c r="A67" s="33"/>
      <c r="B67" s="90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</row>
    <row r="68" spans="1:32" s="1" customFormat="1" ht="23.25" customHeight="1">
      <c r="A68" s="457"/>
      <c r="B68" s="459" t="s">
        <v>0</v>
      </c>
      <c r="C68" s="449" t="s">
        <v>9</v>
      </c>
      <c r="D68" s="449" t="s">
        <v>10</v>
      </c>
      <c r="E68" s="449" t="s">
        <v>11</v>
      </c>
      <c r="F68" s="449" t="s">
        <v>12</v>
      </c>
      <c r="G68" s="449" t="s">
        <v>13</v>
      </c>
      <c r="H68" s="449" t="s">
        <v>14</v>
      </c>
      <c r="I68" s="439" t="s">
        <v>15</v>
      </c>
      <c r="J68" s="451" t="s">
        <v>16</v>
      </c>
      <c r="K68" s="453" t="s">
        <v>17</v>
      </c>
      <c r="L68" s="455" t="s">
        <v>18</v>
      </c>
      <c r="M68" s="447" t="s">
        <v>19</v>
      </c>
      <c r="N68" s="437" t="s">
        <v>20</v>
      </c>
      <c r="O68" s="437" t="s">
        <v>21</v>
      </c>
      <c r="P68" s="439" t="s">
        <v>22</v>
      </c>
      <c r="Q68" s="451" t="s">
        <v>23</v>
      </c>
      <c r="R68" s="453" t="s">
        <v>24</v>
      </c>
      <c r="S68" s="453" t="s">
        <v>25</v>
      </c>
      <c r="T68" s="455" t="s">
        <v>26</v>
      </c>
      <c r="U68" s="447" t="s">
        <v>27</v>
      </c>
      <c r="V68" s="449" t="s">
        <v>28</v>
      </c>
      <c r="W68" s="449" t="s">
        <v>30</v>
      </c>
      <c r="X68" s="449" t="s">
        <v>29</v>
      </c>
      <c r="Y68" s="437" t="s">
        <v>31</v>
      </c>
      <c r="Z68" s="439" t="s">
        <v>32</v>
      </c>
      <c r="AA68" s="441" t="s">
        <v>1</v>
      </c>
      <c r="AB68" s="443" t="s">
        <v>2</v>
      </c>
      <c r="AC68" s="445" t="s">
        <v>3</v>
      </c>
      <c r="AD68" s="445" t="s">
        <v>4</v>
      </c>
      <c r="AE68" s="433" t="s">
        <v>33</v>
      </c>
      <c r="AF68" s="435" t="s">
        <v>34</v>
      </c>
    </row>
    <row r="69" spans="1:32" s="1" customFormat="1" ht="31.5" customHeight="1" thickBot="1">
      <c r="A69" s="458"/>
      <c r="B69" s="460"/>
      <c r="C69" s="450"/>
      <c r="D69" s="450"/>
      <c r="E69" s="450"/>
      <c r="F69" s="450"/>
      <c r="G69" s="450"/>
      <c r="H69" s="450"/>
      <c r="I69" s="440"/>
      <c r="J69" s="452"/>
      <c r="K69" s="454"/>
      <c r="L69" s="456"/>
      <c r="M69" s="448"/>
      <c r="N69" s="438"/>
      <c r="O69" s="438"/>
      <c r="P69" s="440"/>
      <c r="Q69" s="452"/>
      <c r="R69" s="454"/>
      <c r="S69" s="454"/>
      <c r="T69" s="456"/>
      <c r="U69" s="448"/>
      <c r="V69" s="450"/>
      <c r="W69" s="450"/>
      <c r="X69" s="450"/>
      <c r="Y69" s="438"/>
      <c r="Z69" s="440"/>
      <c r="AA69" s="442"/>
      <c r="AB69" s="444"/>
      <c r="AC69" s="446"/>
      <c r="AD69" s="446"/>
      <c r="AE69" s="434"/>
      <c r="AF69" s="436"/>
    </row>
    <row r="70" spans="1:32" s="2" customFormat="1" ht="28.5" customHeight="1">
      <c r="A70" s="20" t="s">
        <v>5</v>
      </c>
      <c r="B70" s="56" t="s">
        <v>48</v>
      </c>
      <c r="C70" s="59">
        <f>C72+C73</f>
        <v>0.327</v>
      </c>
      <c r="D70" s="59">
        <f aca="true" t="shared" si="30" ref="D70:Z70">D72+D73</f>
        <v>0.32</v>
      </c>
      <c r="E70" s="59">
        <f t="shared" si="30"/>
        <v>0.317</v>
      </c>
      <c r="F70" s="59">
        <f t="shared" si="30"/>
        <v>0.322</v>
      </c>
      <c r="G70" s="59">
        <f t="shared" si="30"/>
        <v>0.316</v>
      </c>
      <c r="H70" s="59">
        <f t="shared" si="30"/>
        <v>0.33</v>
      </c>
      <c r="I70" s="60">
        <f t="shared" si="30"/>
        <v>0.374</v>
      </c>
      <c r="J70" s="113">
        <f t="shared" si="30"/>
        <v>0.371</v>
      </c>
      <c r="K70" s="114">
        <f t="shared" si="30"/>
        <v>0.364</v>
      </c>
      <c r="L70" s="115">
        <f t="shared" si="30"/>
        <v>0.375</v>
      </c>
      <c r="M70" s="61">
        <f t="shared" si="30"/>
        <v>0.377</v>
      </c>
      <c r="N70" s="59">
        <f t="shared" si="30"/>
        <v>0.363</v>
      </c>
      <c r="O70" s="59">
        <f t="shared" si="30"/>
        <v>0.356</v>
      </c>
      <c r="P70" s="60">
        <f t="shared" si="30"/>
        <v>0.357</v>
      </c>
      <c r="Q70" s="113">
        <f t="shared" si="30"/>
        <v>0.363</v>
      </c>
      <c r="R70" s="114">
        <f t="shared" si="30"/>
        <v>0.362</v>
      </c>
      <c r="S70" s="114">
        <f t="shared" si="30"/>
        <v>0.372</v>
      </c>
      <c r="T70" s="115">
        <f t="shared" si="30"/>
        <v>0.387</v>
      </c>
      <c r="U70" s="61">
        <f t="shared" si="30"/>
        <v>0.397</v>
      </c>
      <c r="V70" s="59">
        <f t="shared" si="30"/>
        <v>0.403</v>
      </c>
      <c r="W70" s="59">
        <f t="shared" si="30"/>
        <v>0.412</v>
      </c>
      <c r="X70" s="59">
        <f t="shared" si="30"/>
        <v>0.395</v>
      </c>
      <c r="Y70" s="59">
        <f t="shared" si="30"/>
        <v>0.383</v>
      </c>
      <c r="Z70" s="59">
        <f t="shared" si="30"/>
        <v>0.375</v>
      </c>
      <c r="AA70" s="62">
        <f>SUM(C70:Z70)</f>
        <v>8.718</v>
      </c>
      <c r="AB70" s="50">
        <f>AVERAGE(C70:Z70)/MAX(C70:Z70)</f>
        <v>0.882</v>
      </c>
      <c r="AC70" s="29">
        <f>AVERAGE(C70:Z70)/MAX(J70:L70)</f>
        <v>0.969</v>
      </c>
      <c r="AD70" s="29">
        <f>AVERAGE(C70:Z70)/MAX(Q70:T70)</f>
        <v>0.939</v>
      </c>
      <c r="AE70" s="29">
        <f>MAX(J70:L70)</f>
        <v>0.375</v>
      </c>
      <c r="AF70" s="30">
        <f>MAX(Q70:T70)</f>
        <v>0.387</v>
      </c>
    </row>
    <row r="71" spans="1:32" s="2" customFormat="1" ht="25.5" customHeight="1">
      <c r="A71" s="76"/>
      <c r="B71" s="83" t="s">
        <v>107</v>
      </c>
      <c r="C71" s="142">
        <v>0</v>
      </c>
      <c r="D71" s="142">
        <v>0</v>
      </c>
      <c r="E71" s="142">
        <v>0</v>
      </c>
      <c r="F71" s="142">
        <v>0</v>
      </c>
      <c r="G71" s="142">
        <v>0</v>
      </c>
      <c r="H71" s="142">
        <v>0</v>
      </c>
      <c r="I71" s="143">
        <v>0</v>
      </c>
      <c r="J71" s="144">
        <v>0</v>
      </c>
      <c r="K71" s="145">
        <v>0</v>
      </c>
      <c r="L71" s="146">
        <v>0</v>
      </c>
      <c r="M71" s="147">
        <v>0</v>
      </c>
      <c r="N71" s="142">
        <v>0</v>
      </c>
      <c r="O71" s="142">
        <v>0</v>
      </c>
      <c r="P71" s="143">
        <v>0</v>
      </c>
      <c r="Q71" s="144">
        <v>0</v>
      </c>
      <c r="R71" s="145">
        <v>0</v>
      </c>
      <c r="S71" s="145">
        <v>0</v>
      </c>
      <c r="T71" s="146">
        <v>0</v>
      </c>
      <c r="U71" s="147">
        <v>0</v>
      </c>
      <c r="V71" s="142">
        <v>0</v>
      </c>
      <c r="W71" s="142">
        <v>0</v>
      </c>
      <c r="X71" s="142">
        <v>0</v>
      </c>
      <c r="Y71" s="142">
        <v>0</v>
      </c>
      <c r="Z71" s="142">
        <v>0</v>
      </c>
      <c r="AA71" s="148">
        <f>SUM(C71:Z71)</f>
        <v>0</v>
      </c>
      <c r="AB71" s="53" t="e">
        <f>AVERAGE(C71:Z71)/MAX(C71:Z71)</f>
        <v>#DIV/0!</v>
      </c>
      <c r="AC71" s="44" t="e">
        <f>AVERAGE(C71:Z71)/MAX(J71:L71)</f>
        <v>#DIV/0!</v>
      </c>
      <c r="AD71" s="44" t="e">
        <f>AVERAGE(C71:Z71)/MAX(Q71:T71)</f>
        <v>#DIV/0!</v>
      </c>
      <c r="AE71" s="44">
        <f>MAX(J71:L71)</f>
        <v>0</v>
      </c>
      <c r="AF71" s="45">
        <f>MAX(Q71:T71)</f>
        <v>0</v>
      </c>
    </row>
    <row r="72" spans="1:32" s="2" customFormat="1" ht="22.5" customHeight="1">
      <c r="A72" s="76"/>
      <c r="B72" s="83" t="s">
        <v>42</v>
      </c>
      <c r="C72" s="149">
        <v>0.157</v>
      </c>
      <c r="D72" s="149">
        <v>0.155</v>
      </c>
      <c r="E72" s="149">
        <v>0.154</v>
      </c>
      <c r="F72" s="149">
        <v>0.154</v>
      </c>
      <c r="G72" s="149">
        <v>0.154</v>
      </c>
      <c r="H72" s="149">
        <v>0.157</v>
      </c>
      <c r="I72" s="150">
        <v>0.158</v>
      </c>
      <c r="J72" s="151">
        <v>0.157</v>
      </c>
      <c r="K72" s="152">
        <v>0.157</v>
      </c>
      <c r="L72" s="153">
        <v>0.163</v>
      </c>
      <c r="M72" s="154">
        <v>0.166</v>
      </c>
      <c r="N72" s="149">
        <v>0.17</v>
      </c>
      <c r="O72" s="149">
        <v>0.168</v>
      </c>
      <c r="P72" s="150">
        <v>0.171</v>
      </c>
      <c r="Q72" s="151">
        <v>0.171</v>
      </c>
      <c r="R72" s="152">
        <v>0.167</v>
      </c>
      <c r="S72" s="152">
        <v>0.168</v>
      </c>
      <c r="T72" s="153">
        <v>0.168</v>
      </c>
      <c r="U72" s="154">
        <v>0.172</v>
      </c>
      <c r="V72" s="149">
        <v>0.173</v>
      </c>
      <c r="W72" s="149">
        <v>0.177</v>
      </c>
      <c r="X72" s="149">
        <v>0.176</v>
      </c>
      <c r="Y72" s="149">
        <v>0.176</v>
      </c>
      <c r="Z72" s="149">
        <v>0.174</v>
      </c>
      <c r="AA72" s="155">
        <f>SUM(C72:Z72)</f>
        <v>3.963</v>
      </c>
      <c r="AB72" s="53">
        <f>AVERAGE(C72:Z72)/MAX(C72:Z72)</f>
        <v>0.933</v>
      </c>
      <c r="AC72" s="44">
        <f>AVERAGE(C72:Z72)/MAX(J72:L72)</f>
        <v>1.013</v>
      </c>
      <c r="AD72" s="44">
        <f>AVERAGE(C72:Z72)/MAX(Q72:T72)</f>
        <v>0.966</v>
      </c>
      <c r="AE72" s="44">
        <f>MAX(J72:L72)</f>
        <v>0.163</v>
      </c>
      <c r="AF72" s="45">
        <f>MAX(Q72:T72)</f>
        <v>0.171</v>
      </c>
    </row>
    <row r="73" spans="1:32" s="2" customFormat="1" ht="24" customHeight="1">
      <c r="A73" s="76"/>
      <c r="B73" s="83" t="s">
        <v>43</v>
      </c>
      <c r="C73" s="149">
        <v>0.17</v>
      </c>
      <c r="D73" s="149">
        <v>0.165</v>
      </c>
      <c r="E73" s="149">
        <v>0.163</v>
      </c>
      <c r="F73" s="149">
        <v>0.168</v>
      </c>
      <c r="G73" s="149">
        <v>0.162</v>
      </c>
      <c r="H73" s="149">
        <v>0.173</v>
      </c>
      <c r="I73" s="150">
        <v>0.216</v>
      </c>
      <c r="J73" s="151">
        <v>0.214</v>
      </c>
      <c r="K73" s="152">
        <v>0.207</v>
      </c>
      <c r="L73" s="153">
        <v>0.212</v>
      </c>
      <c r="M73" s="154">
        <v>0.211</v>
      </c>
      <c r="N73" s="149">
        <v>0.193</v>
      </c>
      <c r="O73" s="149">
        <v>0.188</v>
      </c>
      <c r="P73" s="150">
        <v>0.186</v>
      </c>
      <c r="Q73" s="151">
        <v>0.192</v>
      </c>
      <c r="R73" s="152">
        <v>0.195</v>
      </c>
      <c r="S73" s="152">
        <v>0.204</v>
      </c>
      <c r="T73" s="153">
        <v>0.219</v>
      </c>
      <c r="U73" s="154">
        <v>0.225</v>
      </c>
      <c r="V73" s="149">
        <v>0.23</v>
      </c>
      <c r="W73" s="149">
        <v>0.235</v>
      </c>
      <c r="X73" s="149">
        <v>0.219</v>
      </c>
      <c r="Y73" s="149">
        <v>0.207</v>
      </c>
      <c r="Z73" s="149">
        <v>0.201</v>
      </c>
      <c r="AA73" s="155">
        <f>SUM(C73:Z73)</f>
        <v>4.755</v>
      </c>
      <c r="AB73" s="53">
        <f>AVERAGE(C73:Z73)/MAX(C73:Z73)</f>
        <v>0.843</v>
      </c>
      <c r="AC73" s="44">
        <f>AVERAGE(C73:Z73)/MAX(J73:L73)</f>
        <v>0.926</v>
      </c>
      <c r="AD73" s="44">
        <f>AVERAGE(C73:Z73)/MAX(Q73:T73)</f>
        <v>0.905</v>
      </c>
      <c r="AE73" s="44">
        <f>MAX(J73:L73)</f>
        <v>0.214</v>
      </c>
      <c r="AF73" s="45">
        <f>MAX(Q73:T73)</f>
        <v>0.219</v>
      </c>
    </row>
    <row r="74" spans="1:148" s="129" customFormat="1" ht="27" customHeight="1">
      <c r="A74" s="20">
        <v>2</v>
      </c>
      <c r="B74" s="56" t="s">
        <v>49</v>
      </c>
      <c r="C74" s="156">
        <f>C75+C76+C77+C78+C79</f>
        <v>0.42</v>
      </c>
      <c r="D74" s="156">
        <f aca="true" t="shared" si="31" ref="D74:Z74">D75+D76+D77+D78+D79</f>
        <v>0.387</v>
      </c>
      <c r="E74" s="156">
        <f t="shared" si="31"/>
        <v>0.387</v>
      </c>
      <c r="F74" s="156">
        <f t="shared" si="31"/>
        <v>0.39</v>
      </c>
      <c r="G74" s="156">
        <f t="shared" si="31"/>
        <v>0.376</v>
      </c>
      <c r="H74" s="156">
        <f t="shared" si="31"/>
        <v>0.422</v>
      </c>
      <c r="I74" s="157">
        <f t="shared" si="31"/>
        <v>0.51</v>
      </c>
      <c r="J74" s="158">
        <f t="shared" si="31"/>
        <v>0.55</v>
      </c>
      <c r="K74" s="159">
        <f t="shared" si="31"/>
        <v>0.571</v>
      </c>
      <c r="L74" s="160">
        <f t="shared" si="31"/>
        <v>0.573</v>
      </c>
      <c r="M74" s="161">
        <f t="shared" si="31"/>
        <v>0.564</v>
      </c>
      <c r="N74" s="156">
        <f t="shared" si="31"/>
        <v>0.53</v>
      </c>
      <c r="O74" s="156">
        <f t="shared" si="31"/>
        <v>0.547</v>
      </c>
      <c r="P74" s="157">
        <f t="shared" si="31"/>
        <v>0.529</v>
      </c>
      <c r="Q74" s="158">
        <f t="shared" si="31"/>
        <v>0.555</v>
      </c>
      <c r="R74" s="159">
        <f t="shared" si="31"/>
        <v>0.59</v>
      </c>
      <c r="S74" s="159">
        <f t="shared" si="31"/>
        <v>0.574</v>
      </c>
      <c r="T74" s="160">
        <f t="shared" si="31"/>
        <v>0.582</v>
      </c>
      <c r="U74" s="161">
        <f t="shared" si="31"/>
        <v>0.613</v>
      </c>
      <c r="V74" s="156">
        <f t="shared" si="31"/>
        <v>0.606</v>
      </c>
      <c r="W74" s="156">
        <f t="shared" si="31"/>
        <v>0.587</v>
      </c>
      <c r="X74" s="156">
        <f t="shared" si="31"/>
        <v>0.573</v>
      </c>
      <c r="Y74" s="156">
        <f t="shared" si="31"/>
        <v>0.527</v>
      </c>
      <c r="Z74" s="156">
        <f t="shared" si="31"/>
        <v>0.463</v>
      </c>
      <c r="AA74" s="162">
        <f aca="true" t="shared" si="32" ref="AA74:AA79">SUM(C74:Z74)</f>
        <v>12.426</v>
      </c>
      <c r="AB74" s="50">
        <f aca="true" t="shared" si="33" ref="AB74:AB79">AVERAGE(C74:Z74)/MAX(C74:Z74)</f>
        <v>0.845</v>
      </c>
      <c r="AC74" s="29">
        <f aca="true" t="shared" si="34" ref="AC74:AC79">AVERAGE(C74:Z74)/MAX(J74:L74)</f>
        <v>0.904</v>
      </c>
      <c r="AD74" s="29">
        <f aca="true" t="shared" si="35" ref="AD74:AD79">AVERAGE(C74:Z74)/MAX(Q74:T74)</f>
        <v>0.878</v>
      </c>
      <c r="AE74" s="29">
        <f aca="true" t="shared" si="36" ref="AE74:AE79">MAX(J74:L74)</f>
        <v>0.573</v>
      </c>
      <c r="AF74" s="30">
        <f aca="true" t="shared" si="37" ref="AF74:AF79">MAX(Q74:T74)</f>
        <v>0.59</v>
      </c>
      <c r="AG74" s="132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  <c r="EC74" s="128"/>
      <c r="ED74" s="128"/>
      <c r="EE74" s="128"/>
      <c r="EF74" s="128"/>
      <c r="EG74" s="128"/>
      <c r="EH74" s="128"/>
      <c r="EI74" s="128"/>
      <c r="EJ74" s="128"/>
      <c r="EK74" s="128"/>
      <c r="EL74" s="128"/>
      <c r="EM74" s="128"/>
      <c r="EN74" s="128"/>
      <c r="EO74" s="128"/>
      <c r="EP74" s="128"/>
      <c r="EQ74" s="128"/>
      <c r="ER74" s="128"/>
    </row>
    <row r="75" spans="1:148" s="12" customFormat="1" ht="24" customHeight="1">
      <c r="A75" s="76"/>
      <c r="B75" s="83" t="s">
        <v>68</v>
      </c>
      <c r="C75" s="149">
        <v>0.116</v>
      </c>
      <c r="D75" s="149">
        <v>0.104</v>
      </c>
      <c r="E75" s="149">
        <v>0.103</v>
      </c>
      <c r="F75" s="149">
        <v>0.105</v>
      </c>
      <c r="G75" s="149">
        <v>0.102</v>
      </c>
      <c r="H75" s="149">
        <v>0.115</v>
      </c>
      <c r="I75" s="150">
        <v>0.146</v>
      </c>
      <c r="J75" s="151">
        <v>0.15</v>
      </c>
      <c r="K75" s="152">
        <v>0.144</v>
      </c>
      <c r="L75" s="153">
        <v>0.134</v>
      </c>
      <c r="M75" s="154">
        <v>0.137</v>
      </c>
      <c r="N75" s="149">
        <v>0.128</v>
      </c>
      <c r="O75" s="149">
        <v>0.129</v>
      </c>
      <c r="P75" s="150">
        <v>0.131</v>
      </c>
      <c r="Q75" s="151">
        <v>0.149</v>
      </c>
      <c r="R75" s="152">
        <v>0.151</v>
      </c>
      <c r="S75" s="152">
        <v>0.155</v>
      </c>
      <c r="T75" s="153">
        <v>0.16</v>
      </c>
      <c r="U75" s="154">
        <v>0.176</v>
      </c>
      <c r="V75" s="149">
        <v>0.184</v>
      </c>
      <c r="W75" s="149">
        <v>0.176</v>
      </c>
      <c r="X75" s="149">
        <v>0.178</v>
      </c>
      <c r="Y75" s="149">
        <v>0.164</v>
      </c>
      <c r="Z75" s="149">
        <v>0.13</v>
      </c>
      <c r="AA75" s="155">
        <f t="shared" si="32"/>
        <v>3.367</v>
      </c>
      <c r="AB75" s="53">
        <f t="shared" si="33"/>
        <v>0.762</v>
      </c>
      <c r="AC75" s="44">
        <f t="shared" si="34"/>
        <v>0.935</v>
      </c>
      <c r="AD75" s="44">
        <f t="shared" si="35"/>
        <v>0.877</v>
      </c>
      <c r="AE75" s="44">
        <f t="shared" si="36"/>
        <v>0.15</v>
      </c>
      <c r="AF75" s="45">
        <f t="shared" si="37"/>
        <v>0.16</v>
      </c>
      <c r="AG75" s="16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</row>
    <row r="76" spans="1:148" s="12" customFormat="1" ht="25.5" customHeight="1">
      <c r="A76" s="76"/>
      <c r="B76" s="83" t="s">
        <v>69</v>
      </c>
      <c r="C76" s="149">
        <v>0</v>
      </c>
      <c r="D76" s="149">
        <v>0</v>
      </c>
      <c r="E76" s="149">
        <v>0</v>
      </c>
      <c r="F76" s="149">
        <v>0</v>
      </c>
      <c r="G76" s="149">
        <v>0</v>
      </c>
      <c r="H76" s="149">
        <v>0</v>
      </c>
      <c r="I76" s="150">
        <v>0</v>
      </c>
      <c r="J76" s="151">
        <v>0</v>
      </c>
      <c r="K76" s="152">
        <v>0</v>
      </c>
      <c r="L76" s="153">
        <v>0</v>
      </c>
      <c r="M76" s="154">
        <v>0</v>
      </c>
      <c r="N76" s="149">
        <v>0</v>
      </c>
      <c r="O76" s="149">
        <v>0</v>
      </c>
      <c r="P76" s="150">
        <v>0</v>
      </c>
      <c r="Q76" s="151">
        <v>0</v>
      </c>
      <c r="R76" s="152">
        <v>0</v>
      </c>
      <c r="S76" s="152">
        <v>0</v>
      </c>
      <c r="T76" s="153">
        <v>0</v>
      </c>
      <c r="U76" s="154">
        <v>0</v>
      </c>
      <c r="V76" s="149">
        <v>0</v>
      </c>
      <c r="W76" s="149">
        <v>0</v>
      </c>
      <c r="X76" s="149">
        <v>0</v>
      </c>
      <c r="Y76" s="149">
        <v>0</v>
      </c>
      <c r="Z76" s="149">
        <v>0</v>
      </c>
      <c r="AA76" s="155">
        <f t="shared" si="32"/>
        <v>0</v>
      </c>
      <c r="AB76" s="53" t="e">
        <f t="shared" si="33"/>
        <v>#DIV/0!</v>
      </c>
      <c r="AC76" s="44" t="e">
        <f t="shared" si="34"/>
        <v>#DIV/0!</v>
      </c>
      <c r="AD76" s="44" t="e">
        <f t="shared" si="35"/>
        <v>#DIV/0!</v>
      </c>
      <c r="AE76" s="44">
        <f t="shared" si="36"/>
        <v>0</v>
      </c>
      <c r="AF76" s="45">
        <f t="shared" si="37"/>
        <v>0</v>
      </c>
      <c r="AG76" s="16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</row>
    <row r="77" spans="1:148" s="12" customFormat="1" ht="27" customHeight="1">
      <c r="A77" s="76"/>
      <c r="B77" s="83" t="s">
        <v>44</v>
      </c>
      <c r="C77" s="149">
        <v>0.175</v>
      </c>
      <c r="D77" s="149">
        <v>0.157</v>
      </c>
      <c r="E77" s="149">
        <v>0.161</v>
      </c>
      <c r="F77" s="149">
        <v>0.163</v>
      </c>
      <c r="G77" s="163">
        <v>0.155</v>
      </c>
      <c r="H77" s="163">
        <v>0.178</v>
      </c>
      <c r="I77" s="164">
        <v>0.216</v>
      </c>
      <c r="J77" s="151">
        <v>0.245</v>
      </c>
      <c r="K77" s="152">
        <v>0.278</v>
      </c>
      <c r="L77" s="153">
        <v>0.291</v>
      </c>
      <c r="M77" s="165">
        <v>0.277</v>
      </c>
      <c r="N77" s="163">
        <v>0.266</v>
      </c>
      <c r="O77" s="163">
        <v>0.277</v>
      </c>
      <c r="P77" s="164">
        <v>0.262</v>
      </c>
      <c r="Q77" s="151">
        <v>0.265</v>
      </c>
      <c r="R77" s="152">
        <v>0.284</v>
      </c>
      <c r="S77" s="152">
        <v>0.267</v>
      </c>
      <c r="T77" s="153">
        <v>0.263</v>
      </c>
      <c r="U77" s="165">
        <v>0.273</v>
      </c>
      <c r="V77" s="163">
        <v>0.252</v>
      </c>
      <c r="W77" s="163">
        <v>0.248</v>
      </c>
      <c r="X77" s="163">
        <v>0.231</v>
      </c>
      <c r="Y77" s="163">
        <v>0.205</v>
      </c>
      <c r="Z77" s="149">
        <v>0.189</v>
      </c>
      <c r="AA77" s="155">
        <f t="shared" si="32"/>
        <v>5.578</v>
      </c>
      <c r="AB77" s="53">
        <f t="shared" si="33"/>
        <v>0.799</v>
      </c>
      <c r="AC77" s="44">
        <f t="shared" si="34"/>
        <v>0.799</v>
      </c>
      <c r="AD77" s="44">
        <f t="shared" si="35"/>
        <v>0.818</v>
      </c>
      <c r="AE77" s="44">
        <f t="shared" si="36"/>
        <v>0.291</v>
      </c>
      <c r="AF77" s="45">
        <f t="shared" si="37"/>
        <v>0.284</v>
      </c>
      <c r="AG77" s="16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</row>
    <row r="78" spans="1:148" s="12" customFormat="1" ht="28.5" customHeight="1">
      <c r="A78" s="76"/>
      <c r="B78" s="83" t="s">
        <v>70</v>
      </c>
      <c r="C78" s="149">
        <v>0</v>
      </c>
      <c r="D78" s="149">
        <v>0</v>
      </c>
      <c r="E78" s="149">
        <v>0</v>
      </c>
      <c r="F78" s="149">
        <v>0</v>
      </c>
      <c r="G78" s="149">
        <v>0</v>
      </c>
      <c r="H78" s="149">
        <v>0</v>
      </c>
      <c r="I78" s="150">
        <v>0</v>
      </c>
      <c r="J78" s="151">
        <v>0</v>
      </c>
      <c r="K78" s="152">
        <v>0</v>
      </c>
      <c r="L78" s="153">
        <v>0</v>
      </c>
      <c r="M78" s="154">
        <v>0</v>
      </c>
      <c r="N78" s="149">
        <v>0</v>
      </c>
      <c r="O78" s="149">
        <v>0</v>
      </c>
      <c r="P78" s="150">
        <v>0</v>
      </c>
      <c r="Q78" s="151">
        <v>0</v>
      </c>
      <c r="R78" s="152">
        <v>0</v>
      </c>
      <c r="S78" s="152">
        <v>0</v>
      </c>
      <c r="T78" s="153">
        <v>0</v>
      </c>
      <c r="U78" s="154">
        <v>0</v>
      </c>
      <c r="V78" s="149">
        <v>0</v>
      </c>
      <c r="W78" s="149">
        <v>0</v>
      </c>
      <c r="X78" s="149">
        <v>0</v>
      </c>
      <c r="Y78" s="149">
        <v>0</v>
      </c>
      <c r="Z78" s="149">
        <v>0</v>
      </c>
      <c r="AA78" s="155">
        <f t="shared" si="32"/>
        <v>0</v>
      </c>
      <c r="AB78" s="53" t="e">
        <f t="shared" si="33"/>
        <v>#DIV/0!</v>
      </c>
      <c r="AC78" s="44" t="e">
        <f t="shared" si="34"/>
        <v>#DIV/0!</v>
      </c>
      <c r="AD78" s="44" t="e">
        <f t="shared" si="35"/>
        <v>#DIV/0!</v>
      </c>
      <c r="AE78" s="44">
        <f t="shared" si="36"/>
        <v>0</v>
      </c>
      <c r="AF78" s="45">
        <f t="shared" si="37"/>
        <v>0</v>
      </c>
      <c r="AG78" s="16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</row>
    <row r="79" spans="1:148" s="12" customFormat="1" ht="27.75" customHeight="1">
      <c r="A79" s="71"/>
      <c r="B79" s="83" t="s">
        <v>41</v>
      </c>
      <c r="C79" s="149">
        <v>0.129</v>
      </c>
      <c r="D79" s="149">
        <v>0.126</v>
      </c>
      <c r="E79" s="149">
        <v>0.123</v>
      </c>
      <c r="F79" s="149">
        <v>0.122</v>
      </c>
      <c r="G79" s="149">
        <v>0.119</v>
      </c>
      <c r="H79" s="149">
        <v>0.129</v>
      </c>
      <c r="I79" s="150">
        <v>0.148</v>
      </c>
      <c r="J79" s="151">
        <v>0.155</v>
      </c>
      <c r="K79" s="152">
        <v>0.149</v>
      </c>
      <c r="L79" s="153">
        <v>0.148</v>
      </c>
      <c r="M79" s="154">
        <v>0.15</v>
      </c>
      <c r="N79" s="149">
        <v>0.136</v>
      </c>
      <c r="O79" s="149">
        <v>0.141</v>
      </c>
      <c r="P79" s="150">
        <v>0.136</v>
      </c>
      <c r="Q79" s="151">
        <v>0.141</v>
      </c>
      <c r="R79" s="152">
        <v>0.155</v>
      </c>
      <c r="S79" s="152">
        <v>0.152</v>
      </c>
      <c r="T79" s="153">
        <v>0.159</v>
      </c>
      <c r="U79" s="154">
        <v>0.164</v>
      </c>
      <c r="V79" s="149">
        <v>0.17</v>
      </c>
      <c r="W79" s="149">
        <v>0.163</v>
      </c>
      <c r="X79" s="149">
        <v>0.164</v>
      </c>
      <c r="Y79" s="149">
        <v>0.158</v>
      </c>
      <c r="Z79" s="149">
        <v>0.144</v>
      </c>
      <c r="AA79" s="155">
        <f t="shared" si="32"/>
        <v>3.481</v>
      </c>
      <c r="AB79" s="53">
        <f t="shared" si="33"/>
        <v>0.853</v>
      </c>
      <c r="AC79" s="44">
        <f t="shared" si="34"/>
        <v>0.936</v>
      </c>
      <c r="AD79" s="44">
        <f t="shared" si="35"/>
        <v>0.912</v>
      </c>
      <c r="AE79" s="44">
        <f t="shared" si="36"/>
        <v>0.155</v>
      </c>
      <c r="AF79" s="45">
        <f t="shared" si="37"/>
        <v>0.159</v>
      </c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</row>
    <row r="80" spans="1:148" s="12" customFormat="1" ht="39" thickBot="1">
      <c r="A80" s="84" t="s">
        <v>7</v>
      </c>
      <c r="B80" s="425" t="s">
        <v>50</v>
      </c>
      <c r="C80" s="110">
        <v>0.296</v>
      </c>
      <c r="D80" s="110">
        <v>0.303</v>
      </c>
      <c r="E80" s="110">
        <v>0.318</v>
      </c>
      <c r="F80" s="110">
        <v>0.334</v>
      </c>
      <c r="G80" s="110">
        <v>0.383</v>
      </c>
      <c r="H80" s="110">
        <v>0.402</v>
      </c>
      <c r="I80" s="111">
        <v>0.39</v>
      </c>
      <c r="J80" s="122">
        <v>0.392</v>
      </c>
      <c r="K80" s="123">
        <v>0.381</v>
      </c>
      <c r="L80" s="124">
        <v>0.389</v>
      </c>
      <c r="M80" s="112">
        <v>0.404</v>
      </c>
      <c r="N80" s="110">
        <v>0.407</v>
      </c>
      <c r="O80" s="110">
        <v>0.427</v>
      </c>
      <c r="P80" s="111">
        <v>0.454</v>
      </c>
      <c r="Q80" s="122">
        <v>0.457</v>
      </c>
      <c r="R80" s="123">
        <v>0.449</v>
      </c>
      <c r="S80" s="123">
        <v>0.483</v>
      </c>
      <c r="T80" s="124">
        <v>0.487</v>
      </c>
      <c r="U80" s="112">
        <v>0.485</v>
      </c>
      <c r="V80" s="110">
        <v>0.471</v>
      </c>
      <c r="W80" s="110">
        <v>0.437</v>
      </c>
      <c r="X80" s="110">
        <v>0.398</v>
      </c>
      <c r="Y80" s="110">
        <v>0.361</v>
      </c>
      <c r="Z80" s="111">
        <v>0.352</v>
      </c>
      <c r="AA80" s="134">
        <f>SUM(C80:Z80)</f>
        <v>9.66</v>
      </c>
      <c r="AB80" s="85">
        <f>AVERAGE(C80:Z80)/MAX(C80:Z80)</f>
        <v>0.826</v>
      </c>
      <c r="AC80" s="86">
        <f>AVERAGE(C80:Z80)/MAX(J80:L80)</f>
        <v>1.027</v>
      </c>
      <c r="AD80" s="86">
        <f>AVERAGE(C80:Z80)/MAX(Q80:T80)</f>
        <v>0.826</v>
      </c>
      <c r="AE80" s="86">
        <f>MAX(J80:L80)</f>
        <v>0.392</v>
      </c>
      <c r="AF80" s="87">
        <f>MAX(Q80:T80)</f>
        <v>0.487</v>
      </c>
      <c r="AG80" s="5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</row>
    <row r="81" spans="1:33" s="15" customFormat="1" ht="18.75">
      <c r="A81" s="389"/>
      <c r="B81" s="388"/>
      <c r="C81" s="390"/>
      <c r="D81" s="390"/>
      <c r="E81" s="390"/>
      <c r="F81" s="390"/>
      <c r="G81" s="390"/>
      <c r="H81" s="390"/>
      <c r="I81" s="390"/>
      <c r="J81" s="390"/>
      <c r="K81" s="390"/>
      <c r="L81" s="390"/>
      <c r="M81" s="390"/>
      <c r="N81" s="390"/>
      <c r="O81" s="390"/>
      <c r="P81" s="390"/>
      <c r="Q81" s="390"/>
      <c r="R81" s="390"/>
      <c r="S81" s="390"/>
      <c r="T81" s="390"/>
      <c r="U81" s="390"/>
      <c r="V81" s="390"/>
      <c r="W81" s="390"/>
      <c r="X81" s="390"/>
      <c r="Y81" s="390"/>
      <c r="Z81" s="390"/>
      <c r="AA81" s="390"/>
      <c r="AB81" s="391"/>
      <c r="AC81" s="392"/>
      <c r="AD81" s="392"/>
      <c r="AE81" s="392"/>
      <c r="AF81" s="392"/>
      <c r="AG81" s="393"/>
    </row>
    <row r="82" spans="1:33" s="15" customFormat="1" ht="22.5">
      <c r="A82" s="465" t="s">
        <v>114</v>
      </c>
      <c r="B82" s="465"/>
      <c r="C82" s="465"/>
      <c r="D82" s="465"/>
      <c r="E82" s="465"/>
      <c r="F82" s="465"/>
      <c r="G82" s="465"/>
      <c r="H82" s="465"/>
      <c r="I82" s="465"/>
      <c r="J82" s="465"/>
      <c r="K82" s="465"/>
      <c r="L82" s="465"/>
      <c r="M82" s="465"/>
      <c r="N82" s="465"/>
      <c r="O82" s="465"/>
      <c r="P82" s="465"/>
      <c r="Q82" s="465"/>
      <c r="R82" s="465"/>
      <c r="S82" s="465"/>
      <c r="T82" s="465"/>
      <c r="U82" s="465"/>
      <c r="V82" s="465"/>
      <c r="W82" s="465"/>
      <c r="X82" s="465"/>
      <c r="Y82" s="465"/>
      <c r="Z82" s="465"/>
      <c r="AA82" s="465"/>
      <c r="AB82" s="465"/>
      <c r="AC82" s="465"/>
      <c r="AD82" s="465"/>
      <c r="AE82" s="465"/>
      <c r="AF82" s="465"/>
      <c r="AG82" s="393"/>
    </row>
    <row r="83" spans="1:33" s="15" customFormat="1" ht="23.25" thickBot="1">
      <c r="A83" s="91"/>
      <c r="B83" s="9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93"/>
    </row>
    <row r="84" spans="1:33" s="15" customFormat="1" ht="15">
      <c r="A84" s="457"/>
      <c r="B84" s="459" t="s">
        <v>0</v>
      </c>
      <c r="C84" s="449" t="s">
        <v>9</v>
      </c>
      <c r="D84" s="449" t="s">
        <v>10</v>
      </c>
      <c r="E84" s="449" t="s">
        <v>11</v>
      </c>
      <c r="F84" s="449" t="s">
        <v>12</v>
      </c>
      <c r="G84" s="449" t="s">
        <v>13</v>
      </c>
      <c r="H84" s="449" t="s">
        <v>14</v>
      </c>
      <c r="I84" s="439" t="s">
        <v>15</v>
      </c>
      <c r="J84" s="451" t="s">
        <v>16</v>
      </c>
      <c r="K84" s="453" t="s">
        <v>17</v>
      </c>
      <c r="L84" s="455" t="s">
        <v>18</v>
      </c>
      <c r="M84" s="447" t="s">
        <v>19</v>
      </c>
      <c r="N84" s="437" t="s">
        <v>20</v>
      </c>
      <c r="O84" s="437" t="s">
        <v>21</v>
      </c>
      <c r="P84" s="439" t="s">
        <v>22</v>
      </c>
      <c r="Q84" s="451" t="s">
        <v>23</v>
      </c>
      <c r="R84" s="453" t="s">
        <v>24</v>
      </c>
      <c r="S84" s="453" t="s">
        <v>25</v>
      </c>
      <c r="T84" s="455" t="s">
        <v>26</v>
      </c>
      <c r="U84" s="447" t="s">
        <v>27</v>
      </c>
      <c r="V84" s="449" t="s">
        <v>28</v>
      </c>
      <c r="W84" s="449" t="s">
        <v>30</v>
      </c>
      <c r="X84" s="449" t="s">
        <v>29</v>
      </c>
      <c r="Y84" s="437" t="s">
        <v>31</v>
      </c>
      <c r="Z84" s="439" t="s">
        <v>32</v>
      </c>
      <c r="AA84" s="441" t="s">
        <v>1</v>
      </c>
      <c r="AB84" s="443" t="s">
        <v>2</v>
      </c>
      <c r="AC84" s="445" t="s">
        <v>3</v>
      </c>
      <c r="AD84" s="445" t="s">
        <v>4</v>
      </c>
      <c r="AE84" s="433" t="s">
        <v>33</v>
      </c>
      <c r="AF84" s="435" t="s">
        <v>34</v>
      </c>
      <c r="AG84" s="393"/>
    </row>
    <row r="85" spans="1:33" s="15" customFormat="1" ht="48" customHeight="1" thickBot="1">
      <c r="A85" s="458"/>
      <c r="B85" s="460"/>
      <c r="C85" s="450"/>
      <c r="D85" s="450"/>
      <c r="E85" s="450"/>
      <c r="F85" s="450"/>
      <c r="G85" s="450"/>
      <c r="H85" s="450"/>
      <c r="I85" s="440"/>
      <c r="J85" s="452"/>
      <c r="K85" s="454"/>
      <c r="L85" s="456"/>
      <c r="M85" s="448"/>
      <c r="N85" s="438"/>
      <c r="O85" s="438"/>
      <c r="P85" s="440"/>
      <c r="Q85" s="452"/>
      <c r="R85" s="454"/>
      <c r="S85" s="454"/>
      <c r="T85" s="456"/>
      <c r="U85" s="448"/>
      <c r="V85" s="450"/>
      <c r="W85" s="450"/>
      <c r="X85" s="450"/>
      <c r="Y85" s="438"/>
      <c r="Z85" s="440"/>
      <c r="AA85" s="442"/>
      <c r="AB85" s="444"/>
      <c r="AC85" s="446"/>
      <c r="AD85" s="446"/>
      <c r="AE85" s="434"/>
      <c r="AF85" s="436"/>
      <c r="AG85" s="393"/>
    </row>
    <row r="86" spans="1:33" s="15" customFormat="1" ht="27.75" customHeight="1">
      <c r="A86" s="125" t="s">
        <v>5</v>
      </c>
      <c r="B86" s="423" t="s">
        <v>67</v>
      </c>
      <c r="C86" s="284">
        <f aca="true" t="shared" si="38" ref="C86:AA86">SUM(C87:C87)</f>
        <v>0.254</v>
      </c>
      <c r="D86" s="284">
        <f t="shared" si="38"/>
        <v>0.256</v>
      </c>
      <c r="E86" s="284">
        <f t="shared" si="38"/>
        <v>0.285</v>
      </c>
      <c r="F86" s="284">
        <f t="shared" si="38"/>
        <v>0.279</v>
      </c>
      <c r="G86" s="284">
        <f t="shared" si="38"/>
        <v>0.293</v>
      </c>
      <c r="H86" s="284">
        <f t="shared" si="38"/>
        <v>0.328</v>
      </c>
      <c r="I86" s="285">
        <f t="shared" si="38"/>
        <v>0.337</v>
      </c>
      <c r="J86" s="286">
        <f t="shared" si="38"/>
        <v>0.334</v>
      </c>
      <c r="K86" s="287">
        <f t="shared" si="38"/>
        <v>0.359</v>
      </c>
      <c r="L86" s="288">
        <f t="shared" si="38"/>
        <v>0.35</v>
      </c>
      <c r="M86" s="290">
        <f t="shared" si="38"/>
        <v>0.36</v>
      </c>
      <c r="N86" s="284">
        <f t="shared" si="38"/>
        <v>0.374</v>
      </c>
      <c r="O86" s="284">
        <f t="shared" si="38"/>
        <v>0.37</v>
      </c>
      <c r="P86" s="285">
        <f t="shared" si="38"/>
        <v>0.374</v>
      </c>
      <c r="Q86" s="286">
        <f t="shared" si="38"/>
        <v>0.37</v>
      </c>
      <c r="R86" s="287">
        <f t="shared" si="38"/>
        <v>0.392</v>
      </c>
      <c r="S86" s="287">
        <f t="shared" si="38"/>
        <v>0.363</v>
      </c>
      <c r="T86" s="288">
        <f t="shared" si="38"/>
        <v>0.355</v>
      </c>
      <c r="U86" s="290">
        <f t="shared" si="38"/>
        <v>0.351</v>
      </c>
      <c r="V86" s="284">
        <f t="shared" si="38"/>
        <v>0.342</v>
      </c>
      <c r="W86" s="284">
        <f t="shared" si="38"/>
        <v>0.316</v>
      </c>
      <c r="X86" s="284">
        <f t="shared" si="38"/>
        <v>0.291</v>
      </c>
      <c r="Y86" s="284">
        <f t="shared" si="38"/>
        <v>0.266</v>
      </c>
      <c r="Z86" s="285">
        <f t="shared" si="38"/>
        <v>0.255</v>
      </c>
      <c r="AA86" s="291">
        <f t="shared" si="38"/>
        <v>7.854</v>
      </c>
      <c r="AB86" s="290">
        <f>AVERAGE(C86:Z86)/MAX(C86:Z86)</f>
        <v>0.835</v>
      </c>
      <c r="AC86" s="292">
        <f>AVERAGE(C86:Z86)/MAX(J86:L86)</f>
        <v>0.912</v>
      </c>
      <c r="AD86" s="292">
        <f>AVERAGE(C86:Z86)/MAX(Q86:T86)</f>
        <v>0.835</v>
      </c>
      <c r="AE86" s="292">
        <f>MAX(J86:L86)</f>
        <v>0.359</v>
      </c>
      <c r="AF86" s="293">
        <f>MAX(Q86:T86)</f>
        <v>0.392</v>
      </c>
      <c r="AG86" s="393"/>
    </row>
    <row r="87" spans="1:33" s="15" customFormat="1" ht="21" thickBot="1">
      <c r="A87" s="93"/>
      <c r="B87" s="105" t="s">
        <v>66</v>
      </c>
      <c r="C87" s="378">
        <v>0.254</v>
      </c>
      <c r="D87" s="378">
        <v>0.256</v>
      </c>
      <c r="E87" s="378">
        <v>0.285</v>
      </c>
      <c r="F87" s="378">
        <v>0.279</v>
      </c>
      <c r="G87" s="378">
        <v>0.293</v>
      </c>
      <c r="H87" s="378">
        <v>0.328</v>
      </c>
      <c r="I87" s="379">
        <v>0.337</v>
      </c>
      <c r="J87" s="380">
        <v>0.334</v>
      </c>
      <c r="K87" s="381">
        <v>0.359</v>
      </c>
      <c r="L87" s="382">
        <v>0.35</v>
      </c>
      <c r="M87" s="107">
        <v>0.36</v>
      </c>
      <c r="N87" s="378">
        <v>0.374</v>
      </c>
      <c r="O87" s="378">
        <v>0.37</v>
      </c>
      <c r="P87" s="379">
        <v>0.374</v>
      </c>
      <c r="Q87" s="380">
        <v>0.37</v>
      </c>
      <c r="R87" s="381">
        <v>0.392</v>
      </c>
      <c r="S87" s="381">
        <v>0.363</v>
      </c>
      <c r="T87" s="382">
        <v>0.355</v>
      </c>
      <c r="U87" s="107">
        <v>0.351</v>
      </c>
      <c r="V87" s="378">
        <v>0.342</v>
      </c>
      <c r="W87" s="378">
        <v>0.316</v>
      </c>
      <c r="X87" s="378">
        <v>0.291</v>
      </c>
      <c r="Y87" s="378">
        <v>0.266</v>
      </c>
      <c r="Z87" s="378">
        <v>0.255</v>
      </c>
      <c r="AA87" s="106">
        <f>SUM(C87:Z87)</f>
        <v>7.854</v>
      </c>
      <c r="AB87" s="107">
        <f>AVERAGE(C87:Z87)/MAX(C87:Z87)</f>
        <v>0.835</v>
      </c>
      <c r="AC87" s="108">
        <f>AVERAGE(C87:Z87)/MAX(J87:L87)</f>
        <v>0.912</v>
      </c>
      <c r="AD87" s="108">
        <f>AVERAGE(C87:Z87)/MAX(Q87:T87)</f>
        <v>0.835</v>
      </c>
      <c r="AE87" s="108">
        <f>MAX(J87:L87)</f>
        <v>0.359</v>
      </c>
      <c r="AF87" s="109">
        <f>MAX(Q87:T87)</f>
        <v>0.392</v>
      </c>
      <c r="AG87" s="393"/>
    </row>
    <row r="88" spans="1:33" s="15" customFormat="1" ht="18.75">
      <c r="A88" s="389"/>
      <c r="B88" s="388"/>
      <c r="C88" s="390"/>
      <c r="D88" s="390"/>
      <c r="E88" s="390"/>
      <c r="F88" s="390"/>
      <c r="G88" s="390"/>
      <c r="H88" s="390"/>
      <c r="I88" s="390"/>
      <c r="J88" s="390"/>
      <c r="K88" s="390"/>
      <c r="L88" s="390"/>
      <c r="M88" s="390"/>
      <c r="N88" s="390"/>
      <c r="O88" s="390"/>
      <c r="P88" s="390"/>
      <c r="Q88" s="390"/>
      <c r="R88" s="390"/>
      <c r="S88" s="390"/>
      <c r="T88" s="390"/>
      <c r="U88" s="390"/>
      <c r="V88" s="390"/>
      <c r="W88" s="390"/>
      <c r="X88" s="390"/>
      <c r="Y88" s="390"/>
      <c r="Z88" s="390"/>
      <c r="AA88" s="390"/>
      <c r="AB88" s="391"/>
      <c r="AC88" s="392"/>
      <c r="AD88" s="392"/>
      <c r="AE88" s="392"/>
      <c r="AF88" s="392"/>
      <c r="AG88" s="393"/>
    </row>
    <row r="89" spans="1:33" s="15" customFormat="1" ht="22.5">
      <c r="A89" s="465" t="s">
        <v>115</v>
      </c>
      <c r="B89" s="465"/>
      <c r="C89" s="465"/>
      <c r="D89" s="465"/>
      <c r="E89" s="465"/>
      <c r="F89" s="465"/>
      <c r="G89" s="465"/>
      <c r="H89" s="465"/>
      <c r="I89" s="465"/>
      <c r="J89" s="465"/>
      <c r="K89" s="465"/>
      <c r="L89" s="465"/>
      <c r="M89" s="465"/>
      <c r="N89" s="465"/>
      <c r="O89" s="465"/>
      <c r="P89" s="465"/>
      <c r="Q89" s="465"/>
      <c r="R89" s="465"/>
      <c r="S89" s="465"/>
      <c r="T89" s="465"/>
      <c r="U89" s="465"/>
      <c r="V89" s="465"/>
      <c r="W89" s="465"/>
      <c r="X89" s="465"/>
      <c r="Y89" s="465"/>
      <c r="Z89" s="465"/>
      <c r="AA89" s="465"/>
      <c r="AB89" s="465"/>
      <c r="AC89" s="465"/>
      <c r="AD89" s="465"/>
      <c r="AE89" s="465"/>
      <c r="AF89" s="465"/>
      <c r="AG89" s="393"/>
    </row>
    <row r="90" spans="1:33" s="15" customFormat="1" ht="23.25" thickBot="1">
      <c r="A90" s="91"/>
      <c r="B90" s="9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93"/>
    </row>
    <row r="91" spans="1:33" s="15" customFormat="1" ht="15">
      <c r="A91" s="544"/>
      <c r="B91" s="459" t="s">
        <v>0</v>
      </c>
      <c r="C91" s="449" t="s">
        <v>9</v>
      </c>
      <c r="D91" s="449" t="s">
        <v>10</v>
      </c>
      <c r="E91" s="449" t="s">
        <v>11</v>
      </c>
      <c r="F91" s="449" t="s">
        <v>12</v>
      </c>
      <c r="G91" s="449" t="s">
        <v>13</v>
      </c>
      <c r="H91" s="449" t="s">
        <v>14</v>
      </c>
      <c r="I91" s="439" t="s">
        <v>15</v>
      </c>
      <c r="J91" s="451" t="s">
        <v>16</v>
      </c>
      <c r="K91" s="453" t="s">
        <v>17</v>
      </c>
      <c r="L91" s="455" t="s">
        <v>18</v>
      </c>
      <c r="M91" s="546" t="s">
        <v>19</v>
      </c>
      <c r="N91" s="437" t="s">
        <v>20</v>
      </c>
      <c r="O91" s="437" t="s">
        <v>21</v>
      </c>
      <c r="P91" s="439" t="s">
        <v>22</v>
      </c>
      <c r="Q91" s="451" t="s">
        <v>23</v>
      </c>
      <c r="R91" s="453" t="s">
        <v>24</v>
      </c>
      <c r="S91" s="453" t="s">
        <v>25</v>
      </c>
      <c r="T91" s="455" t="s">
        <v>26</v>
      </c>
      <c r="U91" s="447" t="s">
        <v>27</v>
      </c>
      <c r="V91" s="449" t="s">
        <v>28</v>
      </c>
      <c r="W91" s="449" t="s">
        <v>30</v>
      </c>
      <c r="X91" s="449" t="s">
        <v>29</v>
      </c>
      <c r="Y91" s="437" t="s">
        <v>31</v>
      </c>
      <c r="Z91" s="439" t="s">
        <v>32</v>
      </c>
      <c r="AA91" s="441" t="s">
        <v>1</v>
      </c>
      <c r="AB91" s="443" t="s">
        <v>2</v>
      </c>
      <c r="AC91" s="445" t="s">
        <v>3</v>
      </c>
      <c r="AD91" s="445" t="s">
        <v>4</v>
      </c>
      <c r="AE91" s="433" t="s">
        <v>33</v>
      </c>
      <c r="AF91" s="435" t="s">
        <v>34</v>
      </c>
      <c r="AG91" s="393"/>
    </row>
    <row r="92" spans="1:33" s="15" customFormat="1" ht="42" customHeight="1" thickBot="1">
      <c r="A92" s="545"/>
      <c r="B92" s="460"/>
      <c r="C92" s="450"/>
      <c r="D92" s="450"/>
      <c r="E92" s="450"/>
      <c r="F92" s="450"/>
      <c r="G92" s="450"/>
      <c r="H92" s="450"/>
      <c r="I92" s="440"/>
      <c r="J92" s="452"/>
      <c r="K92" s="454"/>
      <c r="L92" s="456"/>
      <c r="M92" s="547"/>
      <c r="N92" s="438"/>
      <c r="O92" s="438"/>
      <c r="P92" s="440"/>
      <c r="Q92" s="452"/>
      <c r="R92" s="454"/>
      <c r="S92" s="454"/>
      <c r="T92" s="456"/>
      <c r="U92" s="448"/>
      <c r="V92" s="450"/>
      <c r="W92" s="450"/>
      <c r="X92" s="450"/>
      <c r="Y92" s="438"/>
      <c r="Z92" s="440"/>
      <c r="AA92" s="442"/>
      <c r="AB92" s="444"/>
      <c r="AC92" s="446"/>
      <c r="AD92" s="446"/>
      <c r="AE92" s="434"/>
      <c r="AF92" s="436"/>
      <c r="AG92" s="393"/>
    </row>
    <row r="93" spans="1:33" s="15" customFormat="1" ht="29.25" customHeight="1">
      <c r="A93" s="126" t="s">
        <v>5</v>
      </c>
      <c r="B93" s="423" t="s">
        <v>39</v>
      </c>
      <c r="C93" s="284">
        <f aca="true" t="shared" si="39" ref="C93:AA93">SUM(C94:C95)</f>
        <v>0.11</v>
      </c>
      <c r="D93" s="284">
        <f t="shared" si="39"/>
        <v>0.12</v>
      </c>
      <c r="E93" s="284">
        <f t="shared" si="39"/>
        <v>0.12</v>
      </c>
      <c r="F93" s="284">
        <f t="shared" si="39"/>
        <v>0.08</v>
      </c>
      <c r="G93" s="284">
        <f t="shared" si="39"/>
        <v>0.08</v>
      </c>
      <c r="H93" s="284">
        <f t="shared" si="39"/>
        <v>0.1</v>
      </c>
      <c r="I93" s="285">
        <f t="shared" si="39"/>
        <v>0.22</v>
      </c>
      <c r="J93" s="286">
        <f t="shared" si="39"/>
        <v>0.22</v>
      </c>
      <c r="K93" s="287">
        <f t="shared" si="39"/>
        <v>0.32</v>
      </c>
      <c r="L93" s="288">
        <f t="shared" si="39"/>
        <v>0.28</v>
      </c>
      <c r="M93" s="289">
        <f t="shared" si="39"/>
        <v>0.24</v>
      </c>
      <c r="N93" s="284">
        <f t="shared" si="39"/>
        <v>0.22</v>
      </c>
      <c r="O93" s="284">
        <f t="shared" si="39"/>
        <v>0.28</v>
      </c>
      <c r="P93" s="285">
        <f t="shared" si="39"/>
        <v>0.24</v>
      </c>
      <c r="Q93" s="286">
        <f t="shared" si="39"/>
        <v>0.26</v>
      </c>
      <c r="R93" s="287">
        <f t="shared" si="39"/>
        <v>0.28</v>
      </c>
      <c r="S93" s="287">
        <f t="shared" si="39"/>
        <v>0.36</v>
      </c>
      <c r="T93" s="288">
        <f t="shared" si="39"/>
        <v>0.28</v>
      </c>
      <c r="U93" s="290">
        <f t="shared" si="39"/>
        <v>0.28</v>
      </c>
      <c r="V93" s="284">
        <f t="shared" si="39"/>
        <v>0.3</v>
      </c>
      <c r="W93" s="284">
        <f t="shared" si="39"/>
        <v>0.29</v>
      </c>
      <c r="X93" s="284">
        <f t="shared" si="39"/>
        <v>0.28</v>
      </c>
      <c r="Y93" s="284">
        <f t="shared" si="39"/>
        <v>0.22</v>
      </c>
      <c r="Z93" s="285">
        <f t="shared" si="39"/>
        <v>0.12</v>
      </c>
      <c r="AA93" s="291">
        <f t="shared" si="39"/>
        <v>5.3</v>
      </c>
      <c r="AB93" s="290">
        <f>AVERAGE(C93:Z93)/MAX(C93:Z93)</f>
        <v>0.613</v>
      </c>
      <c r="AC93" s="292">
        <f>AVERAGE(C93:Z93)/MAX(J93:L93)</f>
        <v>0.69</v>
      </c>
      <c r="AD93" s="292">
        <f>AVERAGE(C93:Z93)/MAX(Q93:T93)</f>
        <v>0.613</v>
      </c>
      <c r="AE93" s="292">
        <f>MAX(J93:L93)</f>
        <v>0.32</v>
      </c>
      <c r="AF93" s="293">
        <f>MAX(Q93:T93)</f>
        <v>0.36</v>
      </c>
      <c r="AG93" s="393"/>
    </row>
    <row r="94" spans="1:33" s="15" customFormat="1" ht="20.25">
      <c r="A94" s="81"/>
      <c r="B94" s="424" t="s">
        <v>77</v>
      </c>
      <c r="C94" s="294">
        <v>0.11</v>
      </c>
      <c r="D94" s="294">
        <v>0.12</v>
      </c>
      <c r="E94" s="294">
        <v>0.12</v>
      </c>
      <c r="F94" s="294">
        <v>0.08</v>
      </c>
      <c r="G94" s="294">
        <v>0.08</v>
      </c>
      <c r="H94" s="294">
        <v>0.1</v>
      </c>
      <c r="I94" s="295">
        <v>0.22</v>
      </c>
      <c r="J94" s="177">
        <v>0.22</v>
      </c>
      <c r="K94" s="178">
        <v>0.32</v>
      </c>
      <c r="L94" s="179">
        <v>0.28</v>
      </c>
      <c r="M94" s="296">
        <v>0.24</v>
      </c>
      <c r="N94" s="297">
        <v>0.22</v>
      </c>
      <c r="O94" s="294">
        <v>0.28</v>
      </c>
      <c r="P94" s="295">
        <v>0.24</v>
      </c>
      <c r="Q94" s="177">
        <v>0.26</v>
      </c>
      <c r="R94" s="178">
        <v>0.28</v>
      </c>
      <c r="S94" s="178">
        <v>0.36</v>
      </c>
      <c r="T94" s="179">
        <v>0.28</v>
      </c>
      <c r="U94" s="298">
        <v>0.28</v>
      </c>
      <c r="V94" s="299">
        <v>0.3</v>
      </c>
      <c r="W94" s="299">
        <v>0.29</v>
      </c>
      <c r="X94" s="299">
        <v>0.28</v>
      </c>
      <c r="Y94" s="299">
        <v>0.22</v>
      </c>
      <c r="Z94" s="299">
        <v>0.12</v>
      </c>
      <c r="AA94" s="300">
        <f>SUM(C94:Z94)</f>
        <v>5.3</v>
      </c>
      <c r="AB94" s="301">
        <f>AVERAGE(C94:Z94)/MAX(C94:Z94)</f>
        <v>0.613</v>
      </c>
      <c r="AC94" s="302">
        <f>AVERAGE(C94:Z94)/MAX(J94:L94)</f>
        <v>0.69</v>
      </c>
      <c r="AD94" s="302">
        <f>AVERAGE(C94:Z94)/MAX(Q94:T94)</f>
        <v>0.613</v>
      </c>
      <c r="AE94" s="302">
        <f>MAX(J94:L94)</f>
        <v>0.32</v>
      </c>
      <c r="AF94" s="303">
        <f>MAX(Q94:T94)</f>
        <v>0.36</v>
      </c>
      <c r="AG94" s="393"/>
    </row>
    <row r="95" spans="1:33" s="15" customFormat="1" ht="21" thickBot="1">
      <c r="A95" s="82"/>
      <c r="B95" s="105" t="s">
        <v>78</v>
      </c>
      <c r="C95" s="304">
        <v>0</v>
      </c>
      <c r="D95" s="304">
        <v>0</v>
      </c>
      <c r="E95" s="304">
        <v>0</v>
      </c>
      <c r="F95" s="304">
        <v>0</v>
      </c>
      <c r="G95" s="304">
        <v>0</v>
      </c>
      <c r="H95" s="304">
        <v>0</v>
      </c>
      <c r="I95" s="304">
        <v>0</v>
      </c>
      <c r="J95" s="305">
        <v>0</v>
      </c>
      <c r="K95" s="305">
        <v>0</v>
      </c>
      <c r="L95" s="306">
        <v>0</v>
      </c>
      <c r="M95" s="307">
        <v>0</v>
      </c>
      <c r="N95" s="307">
        <v>0</v>
      </c>
      <c r="O95" s="307">
        <v>0</v>
      </c>
      <c r="P95" s="307">
        <v>0</v>
      </c>
      <c r="Q95" s="305">
        <v>0</v>
      </c>
      <c r="R95" s="308">
        <v>0</v>
      </c>
      <c r="S95" s="308">
        <v>0</v>
      </c>
      <c r="T95" s="306">
        <v>0</v>
      </c>
      <c r="U95" s="398">
        <v>0</v>
      </c>
      <c r="V95" s="307">
        <v>0</v>
      </c>
      <c r="W95" s="307">
        <v>0</v>
      </c>
      <c r="X95" s="307">
        <v>0</v>
      </c>
      <c r="Y95" s="307">
        <v>0</v>
      </c>
      <c r="Z95" s="307">
        <v>0</v>
      </c>
      <c r="AA95" s="106">
        <f>SUM(C95:Z95)</f>
        <v>0</v>
      </c>
      <c r="AB95" s="107" t="e">
        <f>AVERAGE(C95:Z95)/MAX(C95:Z95)</f>
        <v>#DIV/0!</v>
      </c>
      <c r="AC95" s="108" t="e">
        <f>AVERAGE(C95:Z95)/MAX(J95:L95)</f>
        <v>#DIV/0!</v>
      </c>
      <c r="AD95" s="108" t="e">
        <f>AVERAGE(C95:Z95)/MAX(Q95:T95)</f>
        <v>#DIV/0!</v>
      </c>
      <c r="AE95" s="108">
        <f>MAX(J95:L95)</f>
        <v>0</v>
      </c>
      <c r="AF95" s="109">
        <f>MAX(Q95:T95)</f>
        <v>0</v>
      </c>
      <c r="AG95" s="393"/>
    </row>
    <row r="96" spans="1:33" s="15" customFormat="1" ht="18.75">
      <c r="A96" s="389"/>
      <c r="B96" s="388"/>
      <c r="C96" s="390"/>
      <c r="D96" s="390"/>
      <c r="E96" s="390"/>
      <c r="F96" s="390"/>
      <c r="G96" s="390"/>
      <c r="H96" s="390"/>
      <c r="I96" s="390"/>
      <c r="J96" s="390"/>
      <c r="K96" s="390"/>
      <c r="L96" s="390"/>
      <c r="M96" s="390"/>
      <c r="N96" s="390"/>
      <c r="O96" s="390"/>
      <c r="P96" s="390"/>
      <c r="Q96" s="390"/>
      <c r="R96" s="390"/>
      <c r="S96" s="390"/>
      <c r="T96" s="390"/>
      <c r="U96" s="390"/>
      <c r="V96" s="390"/>
      <c r="W96" s="390"/>
      <c r="X96" s="390"/>
      <c r="Y96" s="390"/>
      <c r="Z96" s="390"/>
      <c r="AA96" s="390"/>
      <c r="AB96" s="391"/>
      <c r="AC96" s="392"/>
      <c r="AD96" s="392"/>
      <c r="AE96" s="392"/>
      <c r="AF96" s="392"/>
      <c r="AG96" s="393"/>
    </row>
    <row r="97" spans="1:32" s="32" customFormat="1" ht="24">
      <c r="A97" s="493" t="s">
        <v>116</v>
      </c>
      <c r="B97" s="493"/>
      <c r="C97" s="493"/>
      <c r="D97" s="493"/>
      <c r="E97" s="493"/>
      <c r="F97" s="493"/>
      <c r="G97" s="493"/>
      <c r="H97" s="493"/>
      <c r="I97" s="493"/>
      <c r="J97" s="493"/>
      <c r="K97" s="493"/>
      <c r="L97" s="493"/>
      <c r="M97" s="493"/>
      <c r="N97" s="493"/>
      <c r="O97" s="493"/>
      <c r="P97" s="493"/>
      <c r="Q97" s="493"/>
      <c r="R97" s="493"/>
      <c r="S97" s="493"/>
      <c r="T97" s="493"/>
      <c r="U97" s="493"/>
      <c r="V97" s="493"/>
      <c r="W97" s="493"/>
      <c r="X97" s="493"/>
      <c r="Y97" s="493"/>
      <c r="Z97" s="493"/>
      <c r="AA97" s="493"/>
      <c r="AB97" s="493"/>
      <c r="AC97" s="493"/>
      <c r="AD97" s="493"/>
      <c r="AE97" s="493"/>
      <c r="AF97" s="493"/>
    </row>
    <row r="98" spans="1:27" s="32" customFormat="1" ht="23.25" customHeight="1" thickBot="1">
      <c r="A98" s="57"/>
      <c r="B98" s="97"/>
      <c r="AA98" s="58"/>
    </row>
    <row r="99" spans="1:32" s="32" customFormat="1" ht="22.5">
      <c r="A99" s="457"/>
      <c r="B99" s="459" t="s">
        <v>0</v>
      </c>
      <c r="C99" s="449" t="s">
        <v>9</v>
      </c>
      <c r="D99" s="449" t="s">
        <v>10</v>
      </c>
      <c r="E99" s="449" t="s">
        <v>11</v>
      </c>
      <c r="F99" s="449" t="s">
        <v>12</v>
      </c>
      <c r="G99" s="449" t="s">
        <v>13</v>
      </c>
      <c r="H99" s="449" t="s">
        <v>14</v>
      </c>
      <c r="I99" s="439" t="s">
        <v>15</v>
      </c>
      <c r="J99" s="451" t="s">
        <v>16</v>
      </c>
      <c r="K99" s="453" t="s">
        <v>17</v>
      </c>
      <c r="L99" s="455" t="s">
        <v>18</v>
      </c>
      <c r="M99" s="447" t="s">
        <v>19</v>
      </c>
      <c r="N99" s="437" t="s">
        <v>20</v>
      </c>
      <c r="O99" s="437" t="s">
        <v>21</v>
      </c>
      <c r="P99" s="439" t="s">
        <v>22</v>
      </c>
      <c r="Q99" s="451" t="s">
        <v>23</v>
      </c>
      <c r="R99" s="453" t="s">
        <v>24</v>
      </c>
      <c r="S99" s="453" t="s">
        <v>25</v>
      </c>
      <c r="T99" s="455" t="s">
        <v>26</v>
      </c>
      <c r="U99" s="447" t="s">
        <v>27</v>
      </c>
      <c r="V99" s="449" t="s">
        <v>28</v>
      </c>
      <c r="W99" s="449" t="s">
        <v>30</v>
      </c>
      <c r="X99" s="449" t="s">
        <v>29</v>
      </c>
      <c r="Y99" s="437" t="s">
        <v>31</v>
      </c>
      <c r="Z99" s="439" t="s">
        <v>32</v>
      </c>
      <c r="AA99" s="441" t="s">
        <v>1</v>
      </c>
      <c r="AB99" s="481" t="s">
        <v>2</v>
      </c>
      <c r="AC99" s="445" t="s">
        <v>3</v>
      </c>
      <c r="AD99" s="445" t="s">
        <v>4</v>
      </c>
      <c r="AE99" s="433" t="s">
        <v>33</v>
      </c>
      <c r="AF99" s="435" t="s">
        <v>34</v>
      </c>
    </row>
    <row r="100" spans="1:32" s="32" customFormat="1" ht="31.5" customHeight="1">
      <c r="A100" s="468"/>
      <c r="B100" s="469"/>
      <c r="C100" s="470"/>
      <c r="D100" s="470"/>
      <c r="E100" s="470"/>
      <c r="F100" s="470"/>
      <c r="G100" s="470"/>
      <c r="H100" s="470"/>
      <c r="I100" s="471"/>
      <c r="J100" s="472"/>
      <c r="K100" s="473"/>
      <c r="L100" s="474"/>
      <c r="M100" s="475"/>
      <c r="N100" s="476"/>
      <c r="O100" s="476"/>
      <c r="P100" s="471"/>
      <c r="Q100" s="477"/>
      <c r="R100" s="478"/>
      <c r="S100" s="478"/>
      <c r="T100" s="483"/>
      <c r="U100" s="475"/>
      <c r="V100" s="470"/>
      <c r="W100" s="470"/>
      <c r="X100" s="470"/>
      <c r="Y100" s="476"/>
      <c r="Z100" s="471"/>
      <c r="AA100" s="480"/>
      <c r="AB100" s="482"/>
      <c r="AC100" s="494"/>
      <c r="AD100" s="494"/>
      <c r="AE100" s="495"/>
      <c r="AF100" s="479"/>
    </row>
    <row r="101" spans="1:32" s="32" customFormat="1" ht="33" customHeight="1">
      <c r="A101" s="63" t="s">
        <v>5</v>
      </c>
      <c r="B101" s="98" t="s">
        <v>51</v>
      </c>
      <c r="C101" s="181">
        <f aca="true" t="shared" si="40" ref="C101:Z101">C102+C103</f>
        <v>0.008</v>
      </c>
      <c r="D101" s="181">
        <f t="shared" si="40"/>
        <v>0.007</v>
      </c>
      <c r="E101" s="181">
        <f t="shared" si="40"/>
        <v>0.008</v>
      </c>
      <c r="F101" s="181">
        <f t="shared" si="40"/>
        <v>0.006</v>
      </c>
      <c r="G101" s="181">
        <f t="shared" si="40"/>
        <v>0.007</v>
      </c>
      <c r="H101" s="181">
        <f t="shared" si="40"/>
        <v>0.008</v>
      </c>
      <c r="I101" s="182">
        <f t="shared" si="40"/>
        <v>0.009</v>
      </c>
      <c r="J101" s="183">
        <f t="shared" si="40"/>
        <v>0.019</v>
      </c>
      <c r="K101" s="184">
        <f t="shared" si="40"/>
        <v>0.022</v>
      </c>
      <c r="L101" s="185">
        <f t="shared" si="40"/>
        <v>0.02</v>
      </c>
      <c r="M101" s="186">
        <f t="shared" si="40"/>
        <v>0.022</v>
      </c>
      <c r="N101" s="181">
        <f t="shared" si="40"/>
        <v>0.017</v>
      </c>
      <c r="O101" s="181">
        <f t="shared" si="40"/>
        <v>0.015</v>
      </c>
      <c r="P101" s="182">
        <f t="shared" si="40"/>
        <v>0.017</v>
      </c>
      <c r="Q101" s="183">
        <f t="shared" si="40"/>
        <v>0.022</v>
      </c>
      <c r="R101" s="184">
        <f t="shared" si="40"/>
        <v>0.024</v>
      </c>
      <c r="S101" s="184">
        <f t="shared" si="40"/>
        <v>0.022</v>
      </c>
      <c r="T101" s="185">
        <f t="shared" si="40"/>
        <v>0.02</v>
      </c>
      <c r="U101" s="186">
        <f t="shared" si="40"/>
        <v>0.014</v>
      </c>
      <c r="V101" s="181">
        <f t="shared" si="40"/>
        <v>0.009</v>
      </c>
      <c r="W101" s="181">
        <f t="shared" si="40"/>
        <v>0.008</v>
      </c>
      <c r="X101" s="181">
        <f t="shared" si="40"/>
        <v>0.007</v>
      </c>
      <c r="Y101" s="181">
        <f t="shared" si="40"/>
        <v>0.007</v>
      </c>
      <c r="Z101" s="181">
        <f t="shared" si="40"/>
        <v>0.007</v>
      </c>
      <c r="AA101" s="241">
        <f>SUM(C101:Z101)</f>
        <v>0.325</v>
      </c>
      <c r="AB101" s="195">
        <f aca="true" t="shared" si="41" ref="AB101:AB113">AVERAGE(C101:Z101)/MAX(C101:Z101)</f>
        <v>0.564</v>
      </c>
      <c r="AC101" s="196">
        <f aca="true" t="shared" si="42" ref="AC101:AC114">AVERAGE(C101:Z101)/MAX(J101:L101)</f>
        <v>0.616</v>
      </c>
      <c r="AD101" s="196">
        <f aca="true" t="shared" si="43" ref="AD101:AD114">AVERAGE(C101:Z101)/MAX(Q101:T101)</f>
        <v>0.564</v>
      </c>
      <c r="AE101" s="196">
        <f aca="true" t="shared" si="44" ref="AE101:AE114">MAX(J101:L101)</f>
        <v>0.022</v>
      </c>
      <c r="AF101" s="197">
        <f aca="true" t="shared" si="45" ref="AF101:AF114">MAX(Q101:T101)</f>
        <v>0.024</v>
      </c>
    </row>
    <row r="102" spans="1:32" s="32" customFormat="1" ht="24" customHeight="1">
      <c r="A102" s="79"/>
      <c r="B102" s="89" t="s">
        <v>52</v>
      </c>
      <c r="C102" s="403">
        <v>0.007</v>
      </c>
      <c r="D102" s="403">
        <v>0.006</v>
      </c>
      <c r="E102" s="403">
        <v>0.007</v>
      </c>
      <c r="F102" s="403">
        <v>0.005</v>
      </c>
      <c r="G102" s="403">
        <v>0.006</v>
      </c>
      <c r="H102" s="403">
        <v>0.007</v>
      </c>
      <c r="I102" s="404">
        <v>0.008</v>
      </c>
      <c r="J102" s="200">
        <v>0.018</v>
      </c>
      <c r="K102" s="201">
        <v>0.02</v>
      </c>
      <c r="L102" s="202">
        <v>0.016</v>
      </c>
      <c r="M102" s="405">
        <v>0.018</v>
      </c>
      <c r="N102" s="406">
        <v>0.014</v>
      </c>
      <c r="O102" s="406">
        <v>0.012</v>
      </c>
      <c r="P102" s="407">
        <v>0.014</v>
      </c>
      <c r="Q102" s="200">
        <v>0.018</v>
      </c>
      <c r="R102" s="201">
        <v>0.02</v>
      </c>
      <c r="S102" s="201">
        <v>0.018</v>
      </c>
      <c r="T102" s="202">
        <v>0.017</v>
      </c>
      <c r="U102" s="408">
        <v>0.012</v>
      </c>
      <c r="V102" s="409">
        <v>0.008</v>
      </c>
      <c r="W102" s="409">
        <v>0.007</v>
      </c>
      <c r="X102" s="409">
        <v>0.006</v>
      </c>
      <c r="Y102" s="409">
        <v>0.006</v>
      </c>
      <c r="Z102" s="410">
        <v>0.006</v>
      </c>
      <c r="AA102" s="209">
        <f>SUM(C102:Z102)</f>
        <v>0.276</v>
      </c>
      <c r="AB102" s="210">
        <f t="shared" si="41"/>
        <v>0.575</v>
      </c>
      <c r="AC102" s="211">
        <f t="shared" si="42"/>
        <v>0.575</v>
      </c>
      <c r="AD102" s="211">
        <f t="shared" si="43"/>
        <v>0.575</v>
      </c>
      <c r="AE102" s="211">
        <f t="shared" si="44"/>
        <v>0.02</v>
      </c>
      <c r="AF102" s="212">
        <f t="shared" si="45"/>
        <v>0.02</v>
      </c>
    </row>
    <row r="103" spans="1:32" s="92" customFormat="1" ht="22.5">
      <c r="A103" s="76"/>
      <c r="B103" s="429" t="s">
        <v>56</v>
      </c>
      <c r="C103" s="399">
        <v>0.001</v>
      </c>
      <c r="D103" s="399">
        <v>0.001</v>
      </c>
      <c r="E103" s="399">
        <v>0.0011</v>
      </c>
      <c r="F103" s="399">
        <v>0.0011</v>
      </c>
      <c r="G103" s="399">
        <v>0.0011</v>
      </c>
      <c r="H103" s="399">
        <v>0.0011</v>
      </c>
      <c r="I103" s="400">
        <v>0.0011</v>
      </c>
      <c r="J103" s="416">
        <v>0.0011</v>
      </c>
      <c r="K103" s="417">
        <v>0.0021</v>
      </c>
      <c r="L103" s="418">
        <v>0.004</v>
      </c>
      <c r="M103" s="401">
        <v>0.004</v>
      </c>
      <c r="N103" s="401">
        <v>0.003</v>
      </c>
      <c r="O103" s="401">
        <v>0.0028</v>
      </c>
      <c r="P103" s="402">
        <v>0.0028</v>
      </c>
      <c r="Q103" s="416">
        <v>0.004</v>
      </c>
      <c r="R103" s="417">
        <v>0.0039</v>
      </c>
      <c r="S103" s="417">
        <v>0.0038</v>
      </c>
      <c r="T103" s="418">
        <v>0.003</v>
      </c>
      <c r="U103" s="401">
        <v>0.002</v>
      </c>
      <c r="V103" s="399">
        <v>0.001</v>
      </c>
      <c r="W103" s="399">
        <v>0.001</v>
      </c>
      <c r="X103" s="399">
        <v>0.001</v>
      </c>
      <c r="Y103" s="399">
        <v>0.001</v>
      </c>
      <c r="Z103" s="399">
        <v>0.001</v>
      </c>
      <c r="AA103" s="214">
        <f>SUM(C103:Z103)</f>
        <v>0.049</v>
      </c>
      <c r="AB103" s="210">
        <f t="shared" si="41"/>
        <v>0.51</v>
      </c>
      <c r="AC103" s="211">
        <f t="shared" si="42"/>
        <v>0.51</v>
      </c>
      <c r="AD103" s="211">
        <f t="shared" si="43"/>
        <v>0.51</v>
      </c>
      <c r="AE103" s="211">
        <f t="shared" si="44"/>
        <v>0.004</v>
      </c>
      <c r="AF103" s="212">
        <f t="shared" si="45"/>
        <v>0.004</v>
      </c>
    </row>
    <row r="104" spans="1:32" s="32" customFormat="1" ht="30.75" customHeight="1">
      <c r="A104" s="63" t="s">
        <v>6</v>
      </c>
      <c r="B104" s="98" t="s">
        <v>53</v>
      </c>
      <c r="C104" s="215">
        <f>C105</f>
        <v>0.12</v>
      </c>
      <c r="D104" s="215">
        <f aca="true" t="shared" si="46" ref="D104:AA104">D105</f>
        <v>0.12</v>
      </c>
      <c r="E104" s="215">
        <f t="shared" si="46"/>
        <v>0.12</v>
      </c>
      <c r="F104" s="215">
        <f t="shared" si="46"/>
        <v>0.12</v>
      </c>
      <c r="G104" s="215">
        <f t="shared" si="46"/>
        <v>0.12</v>
      </c>
      <c r="H104" s="215">
        <f t="shared" si="46"/>
        <v>0.12</v>
      </c>
      <c r="I104" s="216">
        <f t="shared" si="46"/>
        <v>0.12</v>
      </c>
      <c r="J104" s="217">
        <f t="shared" si="46"/>
        <v>0.12</v>
      </c>
      <c r="K104" s="218">
        <f t="shared" si="46"/>
        <v>0.142</v>
      </c>
      <c r="L104" s="219">
        <f t="shared" si="46"/>
        <v>0.142</v>
      </c>
      <c r="M104" s="220">
        <f t="shared" si="46"/>
        <v>0.142</v>
      </c>
      <c r="N104" s="215">
        <f t="shared" si="46"/>
        <v>0.142</v>
      </c>
      <c r="O104" s="215">
        <f t="shared" si="46"/>
        <v>0.142</v>
      </c>
      <c r="P104" s="216">
        <f t="shared" si="46"/>
        <v>0.142</v>
      </c>
      <c r="Q104" s="217">
        <f t="shared" si="46"/>
        <v>0.142</v>
      </c>
      <c r="R104" s="218">
        <f t="shared" si="46"/>
        <v>0.142</v>
      </c>
      <c r="S104" s="218">
        <f t="shared" si="46"/>
        <v>0.142</v>
      </c>
      <c r="T104" s="219">
        <f t="shared" si="46"/>
        <v>0.142</v>
      </c>
      <c r="U104" s="220">
        <f t="shared" si="46"/>
        <v>0.12</v>
      </c>
      <c r="V104" s="215">
        <f t="shared" si="46"/>
        <v>0.12</v>
      </c>
      <c r="W104" s="215">
        <f t="shared" si="46"/>
        <v>0.12</v>
      </c>
      <c r="X104" s="215">
        <f t="shared" si="46"/>
        <v>0.12</v>
      </c>
      <c r="Y104" s="215">
        <f t="shared" si="46"/>
        <v>0.12</v>
      </c>
      <c r="Z104" s="216">
        <f t="shared" si="46"/>
        <v>0.12</v>
      </c>
      <c r="AA104" s="221">
        <f t="shared" si="46"/>
        <v>3.1</v>
      </c>
      <c r="AB104" s="222">
        <f t="shared" si="41"/>
        <v>0.91</v>
      </c>
      <c r="AC104" s="223">
        <f t="shared" si="42"/>
        <v>0.91</v>
      </c>
      <c r="AD104" s="223">
        <f t="shared" si="43"/>
        <v>0.91</v>
      </c>
      <c r="AE104" s="223">
        <f t="shared" si="44"/>
        <v>0.14</v>
      </c>
      <c r="AF104" s="224">
        <f t="shared" si="45"/>
        <v>0.14</v>
      </c>
    </row>
    <row r="105" spans="1:32" s="32" customFormat="1" ht="25.5" customHeight="1">
      <c r="A105" s="79"/>
      <c r="B105" s="89" t="s">
        <v>54</v>
      </c>
      <c r="C105" s="225">
        <v>0.12</v>
      </c>
      <c r="D105" s="225">
        <v>0.12</v>
      </c>
      <c r="E105" s="225">
        <v>0.12</v>
      </c>
      <c r="F105" s="225">
        <v>0.12</v>
      </c>
      <c r="G105" s="225">
        <v>0.12</v>
      </c>
      <c r="H105" s="225">
        <v>0.12</v>
      </c>
      <c r="I105" s="226">
        <v>0.12</v>
      </c>
      <c r="J105" s="227">
        <v>0.12</v>
      </c>
      <c r="K105" s="228">
        <v>0.142</v>
      </c>
      <c r="L105" s="229">
        <v>0.142</v>
      </c>
      <c r="M105" s="230">
        <v>0.142</v>
      </c>
      <c r="N105" s="225">
        <v>0.142</v>
      </c>
      <c r="O105" s="225">
        <v>0.142</v>
      </c>
      <c r="P105" s="226">
        <v>0.142</v>
      </c>
      <c r="Q105" s="227">
        <v>0.142</v>
      </c>
      <c r="R105" s="228">
        <v>0.142</v>
      </c>
      <c r="S105" s="228">
        <v>0.142</v>
      </c>
      <c r="T105" s="229">
        <v>0.142</v>
      </c>
      <c r="U105" s="230">
        <v>0.12</v>
      </c>
      <c r="V105" s="225">
        <v>0.12</v>
      </c>
      <c r="W105" s="225">
        <v>0.12</v>
      </c>
      <c r="X105" s="225">
        <v>0.12</v>
      </c>
      <c r="Y105" s="225">
        <v>0.12</v>
      </c>
      <c r="Z105" s="226">
        <v>0.12</v>
      </c>
      <c r="AA105" s="231">
        <f>SUM(C105:Z105)</f>
        <v>3.1</v>
      </c>
      <c r="AB105" s="232">
        <f t="shared" si="41"/>
        <v>0.91</v>
      </c>
      <c r="AC105" s="233">
        <f t="shared" si="42"/>
        <v>0.91</v>
      </c>
      <c r="AD105" s="233">
        <f t="shared" si="43"/>
        <v>0.91</v>
      </c>
      <c r="AE105" s="233">
        <f t="shared" si="44"/>
        <v>0.14</v>
      </c>
      <c r="AF105" s="234">
        <f t="shared" si="45"/>
        <v>0.14</v>
      </c>
    </row>
    <row r="106" spans="1:32" s="32" customFormat="1" ht="36" customHeight="1">
      <c r="A106" s="63" t="s">
        <v>7</v>
      </c>
      <c r="B106" s="98" t="s">
        <v>55</v>
      </c>
      <c r="C106" s="235">
        <f>C107</f>
        <v>0.001</v>
      </c>
      <c r="D106" s="235">
        <f aca="true" t="shared" si="47" ref="D106:AA106">D107</f>
        <v>0.001</v>
      </c>
      <c r="E106" s="235">
        <f t="shared" si="47"/>
        <v>0.001</v>
      </c>
      <c r="F106" s="235">
        <f t="shared" si="47"/>
        <v>0.001</v>
      </c>
      <c r="G106" s="235">
        <f t="shared" si="47"/>
        <v>0.002</v>
      </c>
      <c r="H106" s="235">
        <f t="shared" si="47"/>
        <v>0.002</v>
      </c>
      <c r="I106" s="236">
        <f t="shared" si="47"/>
        <v>0.002</v>
      </c>
      <c r="J106" s="237">
        <f t="shared" si="47"/>
        <v>0.002</v>
      </c>
      <c r="K106" s="238">
        <f t="shared" si="47"/>
        <v>0.001</v>
      </c>
      <c r="L106" s="239">
        <f t="shared" si="47"/>
        <v>0.003</v>
      </c>
      <c r="M106" s="240">
        <f t="shared" si="47"/>
        <v>0.002</v>
      </c>
      <c r="N106" s="235">
        <f t="shared" si="47"/>
        <v>0.002</v>
      </c>
      <c r="O106" s="235">
        <f t="shared" si="47"/>
        <v>0.002</v>
      </c>
      <c r="P106" s="236">
        <f t="shared" si="47"/>
        <v>0.002</v>
      </c>
      <c r="Q106" s="237">
        <f t="shared" si="47"/>
        <v>0.001</v>
      </c>
      <c r="R106" s="238">
        <f t="shared" si="47"/>
        <v>0.002</v>
      </c>
      <c r="S106" s="238">
        <f t="shared" si="47"/>
        <v>0.001</v>
      </c>
      <c r="T106" s="239">
        <f t="shared" si="47"/>
        <v>0.001</v>
      </c>
      <c r="U106" s="240">
        <f t="shared" si="47"/>
        <v>0.002</v>
      </c>
      <c r="V106" s="235">
        <f t="shared" si="47"/>
        <v>0.002</v>
      </c>
      <c r="W106" s="235">
        <f t="shared" si="47"/>
        <v>0.002</v>
      </c>
      <c r="X106" s="235">
        <f t="shared" si="47"/>
        <v>0.001</v>
      </c>
      <c r="Y106" s="235">
        <f t="shared" si="47"/>
        <v>0.001</v>
      </c>
      <c r="Z106" s="236">
        <f t="shared" si="47"/>
        <v>0.002</v>
      </c>
      <c r="AA106" s="241">
        <f t="shared" si="47"/>
        <v>0.039</v>
      </c>
      <c r="AB106" s="195">
        <f t="shared" si="41"/>
        <v>0.542</v>
      </c>
      <c r="AC106" s="196">
        <f t="shared" si="42"/>
        <v>0.542</v>
      </c>
      <c r="AD106" s="196">
        <f t="shared" si="43"/>
        <v>0.813</v>
      </c>
      <c r="AE106" s="196">
        <f t="shared" si="44"/>
        <v>0.003</v>
      </c>
      <c r="AF106" s="197">
        <f t="shared" si="45"/>
        <v>0.002</v>
      </c>
    </row>
    <row r="107" spans="1:32" s="32" customFormat="1" ht="22.5">
      <c r="A107" s="79"/>
      <c r="B107" s="429" t="s">
        <v>56</v>
      </c>
      <c r="C107" s="242">
        <v>0.0012</v>
      </c>
      <c r="D107" s="242">
        <v>0.0013</v>
      </c>
      <c r="E107" s="242">
        <v>0.0013</v>
      </c>
      <c r="F107" s="242">
        <v>0.0013</v>
      </c>
      <c r="G107" s="242">
        <v>0.0017</v>
      </c>
      <c r="H107" s="242">
        <v>0.0015</v>
      </c>
      <c r="I107" s="427">
        <v>0.0019</v>
      </c>
      <c r="J107" s="243">
        <v>0.0022</v>
      </c>
      <c r="K107" s="244">
        <v>0.0006</v>
      </c>
      <c r="L107" s="245">
        <v>0.0034</v>
      </c>
      <c r="M107" s="428">
        <v>0.0016</v>
      </c>
      <c r="N107" s="242">
        <v>0.0021</v>
      </c>
      <c r="O107" s="242">
        <v>0.0021</v>
      </c>
      <c r="P107" s="427">
        <v>0.0023</v>
      </c>
      <c r="Q107" s="243">
        <v>0.0014</v>
      </c>
      <c r="R107" s="244">
        <v>0.0018</v>
      </c>
      <c r="S107" s="244">
        <v>0.0011</v>
      </c>
      <c r="T107" s="245">
        <v>0.0012</v>
      </c>
      <c r="U107" s="428">
        <v>0.002</v>
      </c>
      <c r="V107" s="242">
        <v>0.0015</v>
      </c>
      <c r="W107" s="242">
        <v>0.0016</v>
      </c>
      <c r="X107" s="242">
        <v>0.0014</v>
      </c>
      <c r="Y107" s="242">
        <v>0.0014</v>
      </c>
      <c r="Z107" s="242">
        <v>0.0015</v>
      </c>
      <c r="AA107" s="214">
        <f>SUM(C107:Z107)</f>
        <v>0.039</v>
      </c>
      <c r="AB107" s="210">
        <f t="shared" si="41"/>
        <v>0.483</v>
      </c>
      <c r="AC107" s="211">
        <f t="shared" si="42"/>
        <v>0.483</v>
      </c>
      <c r="AD107" s="211">
        <f t="shared" si="43"/>
        <v>0.912</v>
      </c>
      <c r="AE107" s="211">
        <f t="shared" si="44"/>
        <v>0.003</v>
      </c>
      <c r="AF107" s="212">
        <f t="shared" si="45"/>
        <v>0.002</v>
      </c>
    </row>
    <row r="108" spans="1:32" s="32" customFormat="1" ht="30" customHeight="1">
      <c r="A108" s="63" t="s">
        <v>8</v>
      </c>
      <c r="B108" s="98" t="s">
        <v>57</v>
      </c>
      <c r="C108" s="246">
        <f aca="true" t="shared" si="48" ref="C108:AA108">C109</f>
        <v>0.001</v>
      </c>
      <c r="D108" s="246">
        <f t="shared" si="48"/>
        <v>0.001</v>
      </c>
      <c r="E108" s="246">
        <f t="shared" si="48"/>
        <v>0.001</v>
      </c>
      <c r="F108" s="246">
        <f t="shared" si="48"/>
        <v>0.001</v>
      </c>
      <c r="G108" s="246">
        <f t="shared" si="48"/>
        <v>0.001</v>
      </c>
      <c r="H108" s="246">
        <f t="shared" si="48"/>
        <v>0.001</v>
      </c>
      <c r="I108" s="247">
        <f t="shared" si="48"/>
        <v>0.002</v>
      </c>
      <c r="J108" s="248">
        <f t="shared" si="48"/>
        <v>0.002</v>
      </c>
      <c r="K108" s="249">
        <f t="shared" si="48"/>
        <v>0.002</v>
      </c>
      <c r="L108" s="250">
        <f t="shared" si="48"/>
        <v>0.003</v>
      </c>
      <c r="M108" s="251">
        <f t="shared" si="48"/>
        <v>0.003</v>
      </c>
      <c r="N108" s="246">
        <f t="shared" si="48"/>
        <v>0.003</v>
      </c>
      <c r="O108" s="246">
        <f t="shared" si="48"/>
        <v>0.003</v>
      </c>
      <c r="P108" s="247">
        <f t="shared" si="48"/>
        <v>0.003</v>
      </c>
      <c r="Q108" s="248">
        <f t="shared" si="48"/>
        <v>0.003</v>
      </c>
      <c r="R108" s="249">
        <f t="shared" si="48"/>
        <v>0.003</v>
      </c>
      <c r="S108" s="249">
        <f t="shared" si="48"/>
        <v>0.003</v>
      </c>
      <c r="T108" s="250">
        <f t="shared" si="48"/>
        <v>0.003</v>
      </c>
      <c r="U108" s="251">
        <f t="shared" si="48"/>
        <v>0.003</v>
      </c>
      <c r="V108" s="246">
        <f t="shared" si="48"/>
        <v>0.003</v>
      </c>
      <c r="W108" s="246">
        <f t="shared" si="48"/>
        <v>0.003</v>
      </c>
      <c r="X108" s="246">
        <f t="shared" si="48"/>
        <v>0.003</v>
      </c>
      <c r="Y108" s="246">
        <f t="shared" si="48"/>
        <v>0.002</v>
      </c>
      <c r="Z108" s="247">
        <f t="shared" si="48"/>
        <v>0.001</v>
      </c>
      <c r="AA108" s="241">
        <f t="shared" si="48"/>
        <v>0.054</v>
      </c>
      <c r="AB108" s="195">
        <f t="shared" si="41"/>
        <v>0.75</v>
      </c>
      <c r="AC108" s="196">
        <f t="shared" si="42"/>
        <v>0.75</v>
      </c>
      <c r="AD108" s="196">
        <f t="shared" si="43"/>
        <v>0.75</v>
      </c>
      <c r="AE108" s="196">
        <f t="shared" si="44"/>
        <v>0.003</v>
      </c>
      <c r="AF108" s="197">
        <f t="shared" si="45"/>
        <v>0.003</v>
      </c>
    </row>
    <row r="109" spans="1:32" s="32" customFormat="1" ht="22.5">
      <c r="A109" s="79"/>
      <c r="B109" s="429" t="s">
        <v>56</v>
      </c>
      <c r="C109" s="252">
        <v>0.001</v>
      </c>
      <c r="D109" s="252">
        <v>0.001</v>
      </c>
      <c r="E109" s="252">
        <v>0.001</v>
      </c>
      <c r="F109" s="252">
        <v>0.001</v>
      </c>
      <c r="G109" s="252">
        <v>0.001</v>
      </c>
      <c r="H109" s="252">
        <v>0.001</v>
      </c>
      <c r="I109" s="253">
        <v>0.002</v>
      </c>
      <c r="J109" s="243">
        <v>0.002</v>
      </c>
      <c r="K109" s="244">
        <v>0.002</v>
      </c>
      <c r="L109" s="245">
        <v>0.003</v>
      </c>
      <c r="M109" s="254">
        <v>0.003</v>
      </c>
      <c r="N109" s="252">
        <v>0.003</v>
      </c>
      <c r="O109" s="252">
        <v>0.003</v>
      </c>
      <c r="P109" s="253">
        <v>0.003</v>
      </c>
      <c r="Q109" s="243">
        <v>0.003</v>
      </c>
      <c r="R109" s="244">
        <v>0.003</v>
      </c>
      <c r="S109" s="244">
        <v>0.003</v>
      </c>
      <c r="T109" s="245">
        <v>0.003</v>
      </c>
      <c r="U109" s="254">
        <v>0.003</v>
      </c>
      <c r="V109" s="252">
        <v>0.003</v>
      </c>
      <c r="W109" s="252">
        <v>0.003</v>
      </c>
      <c r="X109" s="252">
        <v>0.003</v>
      </c>
      <c r="Y109" s="252">
        <v>0.002</v>
      </c>
      <c r="Z109" s="252">
        <v>0.001</v>
      </c>
      <c r="AA109" s="214">
        <f>SUM(C109:Z109)</f>
        <v>0.054</v>
      </c>
      <c r="AB109" s="210">
        <f t="shared" si="41"/>
        <v>0.75</v>
      </c>
      <c r="AC109" s="211">
        <f t="shared" si="42"/>
        <v>0.75</v>
      </c>
      <c r="AD109" s="211">
        <f t="shared" si="43"/>
        <v>0.75</v>
      </c>
      <c r="AE109" s="211">
        <f t="shared" si="44"/>
        <v>0.003</v>
      </c>
      <c r="AF109" s="212">
        <f t="shared" si="45"/>
        <v>0.003</v>
      </c>
    </row>
    <row r="110" spans="1:32" s="32" customFormat="1" ht="27" customHeight="1">
      <c r="A110" s="63" t="s">
        <v>62</v>
      </c>
      <c r="B110" s="98" t="s">
        <v>58</v>
      </c>
      <c r="C110" s="255">
        <f>C111+C112</f>
        <v>0.002</v>
      </c>
      <c r="D110" s="255">
        <f aca="true" t="shared" si="49" ref="D110:AA110">D111+D112</f>
        <v>0.003</v>
      </c>
      <c r="E110" s="255">
        <f t="shared" si="49"/>
        <v>0.009</v>
      </c>
      <c r="F110" s="255">
        <f t="shared" si="49"/>
        <v>0.011</v>
      </c>
      <c r="G110" s="255">
        <f t="shared" si="49"/>
        <v>0.008</v>
      </c>
      <c r="H110" s="255">
        <f t="shared" si="49"/>
        <v>0.006</v>
      </c>
      <c r="I110" s="256">
        <f t="shared" si="49"/>
        <v>0.009</v>
      </c>
      <c r="J110" s="257">
        <f t="shared" si="49"/>
        <v>0.009</v>
      </c>
      <c r="K110" s="258">
        <f t="shared" si="49"/>
        <v>0.011</v>
      </c>
      <c r="L110" s="259">
        <f t="shared" si="49"/>
        <v>0.01</v>
      </c>
      <c r="M110" s="260">
        <f t="shared" si="49"/>
        <v>0.007</v>
      </c>
      <c r="N110" s="255">
        <f t="shared" si="49"/>
        <v>0.017</v>
      </c>
      <c r="O110" s="255">
        <f t="shared" si="49"/>
        <v>0.029</v>
      </c>
      <c r="P110" s="256">
        <f t="shared" si="49"/>
        <v>0.018</v>
      </c>
      <c r="Q110" s="257">
        <f t="shared" si="49"/>
        <v>0.012</v>
      </c>
      <c r="R110" s="258">
        <f t="shared" si="49"/>
        <v>0.017</v>
      </c>
      <c r="S110" s="258">
        <f t="shared" si="49"/>
        <v>0.009</v>
      </c>
      <c r="T110" s="259">
        <f t="shared" si="49"/>
        <v>0.006</v>
      </c>
      <c r="U110" s="260">
        <f t="shared" si="49"/>
        <v>0.01</v>
      </c>
      <c r="V110" s="255">
        <f t="shared" si="49"/>
        <v>0.012</v>
      </c>
      <c r="W110" s="255">
        <f t="shared" si="49"/>
        <v>0.009</v>
      </c>
      <c r="X110" s="255">
        <f t="shared" si="49"/>
        <v>0.009</v>
      </c>
      <c r="Y110" s="255">
        <f t="shared" si="49"/>
        <v>0.008</v>
      </c>
      <c r="Z110" s="256">
        <f t="shared" si="49"/>
        <v>0.016</v>
      </c>
      <c r="AA110" s="194">
        <f t="shared" si="49"/>
        <v>0.257</v>
      </c>
      <c r="AB110" s="195">
        <f t="shared" si="41"/>
        <v>0.369</v>
      </c>
      <c r="AC110" s="196">
        <f t="shared" si="42"/>
        <v>0.973</v>
      </c>
      <c r="AD110" s="196">
        <f t="shared" si="43"/>
        <v>0.63</v>
      </c>
      <c r="AE110" s="196">
        <f t="shared" si="44"/>
        <v>0.011</v>
      </c>
      <c r="AF110" s="197">
        <f t="shared" si="45"/>
        <v>0.017</v>
      </c>
    </row>
    <row r="111" spans="1:32" s="32" customFormat="1" ht="22.5">
      <c r="A111" s="79"/>
      <c r="B111" s="429" t="s">
        <v>56</v>
      </c>
      <c r="C111" s="261">
        <v>0.002</v>
      </c>
      <c r="D111" s="261">
        <v>0.003</v>
      </c>
      <c r="E111" s="261">
        <v>0.001</v>
      </c>
      <c r="F111" s="261">
        <v>0.003</v>
      </c>
      <c r="G111" s="261">
        <v>0.003</v>
      </c>
      <c r="H111" s="261">
        <v>0.001</v>
      </c>
      <c r="I111" s="262">
        <v>0.003</v>
      </c>
      <c r="J111" s="263">
        <v>0.001</v>
      </c>
      <c r="K111" s="264">
        <v>0.003</v>
      </c>
      <c r="L111" s="265">
        <v>0.001</v>
      </c>
      <c r="M111" s="266">
        <v>0.003</v>
      </c>
      <c r="N111" s="261">
        <v>0.002</v>
      </c>
      <c r="O111" s="261">
        <v>0.006</v>
      </c>
      <c r="P111" s="262">
        <v>0.004</v>
      </c>
      <c r="Q111" s="263">
        <v>0.003</v>
      </c>
      <c r="R111" s="264">
        <v>0.003</v>
      </c>
      <c r="S111" s="264">
        <v>0.003</v>
      </c>
      <c r="T111" s="265">
        <v>0.003</v>
      </c>
      <c r="U111" s="266">
        <v>0.008</v>
      </c>
      <c r="V111" s="261">
        <v>0.01</v>
      </c>
      <c r="W111" s="261">
        <v>0.009</v>
      </c>
      <c r="X111" s="261">
        <v>0.009</v>
      </c>
      <c r="Y111" s="261">
        <v>0.008</v>
      </c>
      <c r="Z111" s="262">
        <v>0.015</v>
      </c>
      <c r="AA111" s="267">
        <f>SUM(C111:Z111)</f>
        <v>0.107</v>
      </c>
      <c r="AB111" s="210">
        <f t="shared" si="41"/>
        <v>0.297</v>
      </c>
      <c r="AC111" s="211">
        <f t="shared" si="42"/>
        <v>1.486</v>
      </c>
      <c r="AD111" s="211">
        <f t="shared" si="43"/>
        <v>1.486</v>
      </c>
      <c r="AE111" s="211">
        <f t="shared" si="44"/>
        <v>0.003</v>
      </c>
      <c r="AF111" s="212">
        <f t="shared" si="45"/>
        <v>0.003</v>
      </c>
    </row>
    <row r="112" spans="1:32" s="32" customFormat="1" ht="24.75" customHeight="1">
      <c r="A112" s="76"/>
      <c r="B112" s="89" t="s">
        <v>65</v>
      </c>
      <c r="C112" s="262">
        <v>0</v>
      </c>
      <c r="D112" s="262">
        <v>0</v>
      </c>
      <c r="E112" s="262">
        <v>0.008</v>
      </c>
      <c r="F112" s="262">
        <v>0.008</v>
      </c>
      <c r="G112" s="262">
        <v>0.005</v>
      </c>
      <c r="H112" s="262">
        <v>0.005</v>
      </c>
      <c r="I112" s="262">
        <v>0.006</v>
      </c>
      <c r="J112" s="263">
        <v>0.008</v>
      </c>
      <c r="K112" s="264">
        <v>0.008</v>
      </c>
      <c r="L112" s="265">
        <v>0.009</v>
      </c>
      <c r="M112" s="266">
        <v>0.004</v>
      </c>
      <c r="N112" s="261">
        <v>0.015</v>
      </c>
      <c r="O112" s="261">
        <v>0.023</v>
      </c>
      <c r="P112" s="262">
        <v>0.014</v>
      </c>
      <c r="Q112" s="263">
        <v>0.009</v>
      </c>
      <c r="R112" s="264">
        <v>0.014</v>
      </c>
      <c r="S112" s="264">
        <v>0.006</v>
      </c>
      <c r="T112" s="265">
        <v>0.003</v>
      </c>
      <c r="U112" s="266">
        <v>0.002</v>
      </c>
      <c r="V112" s="261">
        <v>0.002</v>
      </c>
      <c r="W112" s="262">
        <v>0</v>
      </c>
      <c r="X112" s="262">
        <v>0</v>
      </c>
      <c r="Y112" s="262">
        <v>0</v>
      </c>
      <c r="Z112" s="262">
        <v>0.001</v>
      </c>
      <c r="AA112" s="267">
        <f>SUM(C112:Z112)</f>
        <v>0.15</v>
      </c>
      <c r="AB112" s="210">
        <f t="shared" si="41"/>
        <v>0.272</v>
      </c>
      <c r="AC112" s="211">
        <f t="shared" si="42"/>
        <v>0.694</v>
      </c>
      <c r="AD112" s="211">
        <f t="shared" si="43"/>
        <v>0.446</v>
      </c>
      <c r="AE112" s="211">
        <f t="shared" si="44"/>
        <v>0.009</v>
      </c>
      <c r="AF112" s="212">
        <f t="shared" si="45"/>
        <v>0.014</v>
      </c>
    </row>
    <row r="113" spans="1:32" s="32" customFormat="1" ht="34.5" customHeight="1">
      <c r="A113" s="63" t="s">
        <v>63</v>
      </c>
      <c r="B113" s="98" t="s">
        <v>59</v>
      </c>
      <c r="C113" s="181">
        <f aca="true" t="shared" si="50" ref="C113:AA113">C114</f>
        <v>0</v>
      </c>
      <c r="D113" s="181">
        <f t="shared" si="50"/>
        <v>0.001</v>
      </c>
      <c r="E113" s="181">
        <f t="shared" si="50"/>
        <v>0</v>
      </c>
      <c r="F113" s="181">
        <f t="shared" si="50"/>
        <v>0.001</v>
      </c>
      <c r="G113" s="181">
        <f t="shared" si="50"/>
        <v>0</v>
      </c>
      <c r="H113" s="181">
        <f t="shared" si="50"/>
        <v>0.001</v>
      </c>
      <c r="I113" s="182">
        <f t="shared" si="50"/>
        <v>0</v>
      </c>
      <c r="J113" s="183">
        <f t="shared" si="50"/>
        <v>0.001</v>
      </c>
      <c r="K113" s="184">
        <f t="shared" si="50"/>
        <v>0.002</v>
      </c>
      <c r="L113" s="185">
        <f t="shared" si="50"/>
        <v>0.001</v>
      </c>
      <c r="M113" s="186">
        <f t="shared" si="50"/>
        <v>0.001</v>
      </c>
      <c r="N113" s="181">
        <f t="shared" si="50"/>
        <v>0.001</v>
      </c>
      <c r="O113" s="181">
        <f t="shared" si="50"/>
        <v>0.003</v>
      </c>
      <c r="P113" s="182">
        <f t="shared" si="50"/>
        <v>0.001</v>
      </c>
      <c r="Q113" s="183">
        <f t="shared" si="50"/>
        <v>0.002</v>
      </c>
      <c r="R113" s="184">
        <f t="shared" si="50"/>
        <v>0.003</v>
      </c>
      <c r="S113" s="184">
        <f t="shared" si="50"/>
        <v>0.004</v>
      </c>
      <c r="T113" s="185">
        <f t="shared" si="50"/>
        <v>0.002</v>
      </c>
      <c r="U113" s="186">
        <f t="shared" si="50"/>
        <v>0.002</v>
      </c>
      <c r="V113" s="181">
        <f t="shared" si="50"/>
        <v>0.002</v>
      </c>
      <c r="W113" s="181">
        <f t="shared" si="50"/>
        <v>0.002</v>
      </c>
      <c r="X113" s="181">
        <f t="shared" si="50"/>
        <v>0.002</v>
      </c>
      <c r="Y113" s="181">
        <f t="shared" si="50"/>
        <v>0.002</v>
      </c>
      <c r="Z113" s="182">
        <f t="shared" si="50"/>
        <v>0.001</v>
      </c>
      <c r="AA113" s="241">
        <f t="shared" si="50"/>
        <v>0.035</v>
      </c>
      <c r="AB113" s="195">
        <f t="shared" si="41"/>
        <v>0.365</v>
      </c>
      <c r="AC113" s="196">
        <f t="shared" si="42"/>
        <v>0.729</v>
      </c>
      <c r="AD113" s="196">
        <f t="shared" si="43"/>
        <v>0.365</v>
      </c>
      <c r="AE113" s="196">
        <f t="shared" si="44"/>
        <v>0.002</v>
      </c>
      <c r="AF113" s="197">
        <f t="shared" si="45"/>
        <v>0.004</v>
      </c>
    </row>
    <row r="114" spans="1:32" s="32" customFormat="1" ht="21" customHeight="1">
      <c r="A114" s="79"/>
      <c r="B114" s="430" t="s">
        <v>60</v>
      </c>
      <c r="C114" s="268">
        <v>0</v>
      </c>
      <c r="D114" s="268">
        <v>0.001</v>
      </c>
      <c r="E114" s="268">
        <v>0</v>
      </c>
      <c r="F114" s="268">
        <v>0.001</v>
      </c>
      <c r="G114" s="268">
        <v>0</v>
      </c>
      <c r="H114" s="268">
        <v>0.001</v>
      </c>
      <c r="I114" s="269">
        <v>0</v>
      </c>
      <c r="J114" s="270">
        <v>0.001</v>
      </c>
      <c r="K114" s="271">
        <v>0.002</v>
      </c>
      <c r="L114" s="272">
        <v>0.001</v>
      </c>
      <c r="M114" s="273">
        <v>0.001</v>
      </c>
      <c r="N114" s="268">
        <v>0.001</v>
      </c>
      <c r="O114" s="268">
        <v>0.003</v>
      </c>
      <c r="P114" s="269">
        <v>0.001</v>
      </c>
      <c r="Q114" s="270">
        <v>0.002</v>
      </c>
      <c r="R114" s="271">
        <v>0.003</v>
      </c>
      <c r="S114" s="271">
        <v>0.004</v>
      </c>
      <c r="T114" s="272">
        <v>0.002</v>
      </c>
      <c r="U114" s="273">
        <v>0.002</v>
      </c>
      <c r="V114" s="268">
        <v>0.002</v>
      </c>
      <c r="W114" s="268">
        <v>0.002</v>
      </c>
      <c r="X114" s="268">
        <v>0.002</v>
      </c>
      <c r="Y114" s="268">
        <v>0.002</v>
      </c>
      <c r="Z114" s="269">
        <v>0.001</v>
      </c>
      <c r="AA114" s="214">
        <f>SUM(C114:Z114)</f>
        <v>0.035</v>
      </c>
      <c r="AB114" s="210">
        <f>AVERAGE(C114:Z114)/MAX(C114:Z114)</f>
        <v>0.365</v>
      </c>
      <c r="AC114" s="211">
        <f t="shared" si="42"/>
        <v>0.729</v>
      </c>
      <c r="AD114" s="211">
        <f t="shared" si="43"/>
        <v>0.365</v>
      </c>
      <c r="AE114" s="211">
        <f t="shared" si="44"/>
        <v>0.002</v>
      </c>
      <c r="AF114" s="212">
        <f t="shared" si="45"/>
        <v>0.004</v>
      </c>
    </row>
    <row r="115" spans="1:32" s="32" customFormat="1" ht="39.75" customHeight="1" thickBot="1">
      <c r="A115" s="80"/>
      <c r="B115" s="99" t="s">
        <v>64</v>
      </c>
      <c r="C115" s="274">
        <f aca="true" t="shared" si="51" ref="C115:Z115">C101+C104+C106+C108+C110+C113</f>
        <v>0.132</v>
      </c>
      <c r="D115" s="274">
        <f t="shared" si="51"/>
        <v>0.133</v>
      </c>
      <c r="E115" s="274">
        <f t="shared" si="51"/>
        <v>0.139</v>
      </c>
      <c r="F115" s="274">
        <f t="shared" si="51"/>
        <v>0.14</v>
      </c>
      <c r="G115" s="274">
        <f t="shared" si="51"/>
        <v>0.138</v>
      </c>
      <c r="H115" s="274">
        <f t="shared" si="51"/>
        <v>0.138</v>
      </c>
      <c r="I115" s="275">
        <f t="shared" si="51"/>
        <v>0.142</v>
      </c>
      <c r="J115" s="276">
        <f t="shared" si="51"/>
        <v>0.153</v>
      </c>
      <c r="K115" s="277">
        <f t="shared" si="51"/>
        <v>0.18</v>
      </c>
      <c r="L115" s="278">
        <f t="shared" si="51"/>
        <v>0.179</v>
      </c>
      <c r="M115" s="279">
        <f t="shared" si="51"/>
        <v>0.177</v>
      </c>
      <c r="N115" s="274">
        <f t="shared" si="51"/>
        <v>0.182</v>
      </c>
      <c r="O115" s="274">
        <f t="shared" si="51"/>
        <v>0.194</v>
      </c>
      <c r="P115" s="275">
        <f t="shared" si="51"/>
        <v>0.183</v>
      </c>
      <c r="Q115" s="276">
        <f t="shared" si="51"/>
        <v>0.182</v>
      </c>
      <c r="R115" s="277">
        <f t="shared" si="51"/>
        <v>0.191</v>
      </c>
      <c r="S115" s="277">
        <f t="shared" si="51"/>
        <v>0.181</v>
      </c>
      <c r="T115" s="278">
        <f t="shared" si="51"/>
        <v>0.174</v>
      </c>
      <c r="U115" s="279">
        <f t="shared" si="51"/>
        <v>0.151</v>
      </c>
      <c r="V115" s="274">
        <f t="shared" si="51"/>
        <v>0.148</v>
      </c>
      <c r="W115" s="274">
        <f t="shared" si="51"/>
        <v>0.144</v>
      </c>
      <c r="X115" s="274">
        <f t="shared" si="51"/>
        <v>0.142</v>
      </c>
      <c r="Y115" s="274">
        <f t="shared" si="51"/>
        <v>0.14</v>
      </c>
      <c r="Z115" s="275">
        <f t="shared" si="51"/>
        <v>0.147</v>
      </c>
      <c r="AA115" s="280">
        <f>SUM(C115:Z115)</f>
        <v>3.81</v>
      </c>
      <c r="AB115" s="281">
        <f>AVERAGE(C115:Z115)/MAX(C115:Z115)</f>
        <v>0.818</v>
      </c>
      <c r="AC115" s="282">
        <f>AVERAGE(C115:Z115)/MAX(J115:L115)</f>
        <v>0.882</v>
      </c>
      <c r="AD115" s="282">
        <f>AVERAGE(C115:Z115)/MAX(Q115:T115)</f>
        <v>0.831</v>
      </c>
      <c r="AE115" s="282">
        <f>MAX(J115:L115)</f>
        <v>0.18</v>
      </c>
      <c r="AF115" s="283">
        <f>MAX(Q115:T115)</f>
        <v>0.191</v>
      </c>
    </row>
    <row r="116" spans="1:35" s="32" customFormat="1" ht="39.75" customHeight="1">
      <c r="A116" s="389"/>
      <c r="B116" s="394"/>
      <c r="C116" s="395"/>
      <c r="D116" s="395"/>
      <c r="E116" s="395"/>
      <c r="F116" s="395"/>
      <c r="G116" s="395"/>
      <c r="H116" s="395"/>
      <c r="I116" s="395"/>
      <c r="J116" s="395"/>
      <c r="K116" s="395"/>
      <c r="L116" s="395"/>
      <c r="M116" s="395"/>
      <c r="N116" s="395"/>
      <c r="O116" s="395"/>
      <c r="P116" s="395"/>
      <c r="Q116" s="395"/>
      <c r="R116" s="395"/>
      <c r="S116" s="395"/>
      <c r="T116" s="395"/>
      <c r="U116" s="395"/>
      <c r="V116" s="395"/>
      <c r="W116" s="395"/>
      <c r="X116" s="395"/>
      <c r="Y116" s="395"/>
      <c r="Z116" s="395"/>
      <c r="AA116" s="395"/>
      <c r="AB116" s="396"/>
      <c r="AC116" s="397"/>
      <c r="AD116" s="397"/>
      <c r="AE116" s="397"/>
      <c r="AF116" s="397"/>
      <c r="AG116" s="97"/>
      <c r="AH116" s="97"/>
      <c r="AI116" s="97"/>
    </row>
    <row r="117" spans="1:35" s="32" customFormat="1" ht="22.5">
      <c r="A117" s="64"/>
      <c r="B117" s="100"/>
      <c r="C117" s="65"/>
      <c r="D117" s="65"/>
      <c r="E117" s="65"/>
      <c r="F117" s="65"/>
      <c r="G117" s="65"/>
      <c r="H117" s="65"/>
      <c r="I117" s="65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65"/>
      <c r="AB117" s="66"/>
      <c r="AC117" s="67"/>
      <c r="AD117" s="67"/>
      <c r="AE117" s="67">
        <f>AE93+AE86+AE80+AE74+AE70+AE55+AE49+AE34+AE30+AE22+AE7</f>
        <v>27.173</v>
      </c>
      <c r="AF117" s="67">
        <f>AF93+AF86+AF80+AF74+AF70+AF55+AF49+AF34+AF30+AF22+AF7</f>
        <v>28.346</v>
      </c>
      <c r="AG117" s="97"/>
      <c r="AH117" s="97"/>
      <c r="AI117" s="97"/>
    </row>
    <row r="118" spans="1:27" s="32" customFormat="1" ht="22.5">
      <c r="A118" s="57"/>
      <c r="B118" s="97"/>
      <c r="AA118" s="58"/>
    </row>
    <row r="119" spans="1:27" s="32" customFormat="1" ht="24">
      <c r="A119" s="57"/>
      <c r="B119" s="97"/>
      <c r="G119" s="492" t="s">
        <v>117</v>
      </c>
      <c r="H119" s="492"/>
      <c r="I119" s="492"/>
      <c r="J119" s="492"/>
      <c r="K119" s="492"/>
      <c r="L119" s="492"/>
      <c r="M119" s="492"/>
      <c r="N119" s="492"/>
      <c r="O119" s="492"/>
      <c r="P119" s="492"/>
      <c r="Q119" s="492"/>
      <c r="R119" s="492"/>
      <c r="S119" s="492"/>
      <c r="AA119" s="58"/>
    </row>
    <row r="120" spans="1:32" ht="22.5">
      <c r="A120" s="57"/>
      <c r="B120" s="97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58"/>
      <c r="AB120" s="32"/>
      <c r="AC120" s="32"/>
      <c r="AD120" s="32"/>
      <c r="AE120" s="32"/>
      <c r="AF120" s="32"/>
    </row>
  </sheetData>
  <sheetProtection/>
  <mergeCells count="265">
    <mergeCell ref="AE91:AE92"/>
    <mergeCell ref="AF91:AF92"/>
    <mergeCell ref="Y91:Y92"/>
    <mergeCell ref="Z91:Z92"/>
    <mergeCell ref="AA91:AA92"/>
    <mergeCell ref="AB91:AB92"/>
    <mergeCell ref="AC91:AC92"/>
    <mergeCell ref="AD91:AD92"/>
    <mergeCell ref="S91:S92"/>
    <mergeCell ref="T91:T92"/>
    <mergeCell ref="U91:U92"/>
    <mergeCell ref="V91:V92"/>
    <mergeCell ref="W91:W92"/>
    <mergeCell ref="X91:X92"/>
    <mergeCell ref="M91:M92"/>
    <mergeCell ref="N91:N92"/>
    <mergeCell ref="O91:O92"/>
    <mergeCell ref="P91:P92"/>
    <mergeCell ref="Q91:Q92"/>
    <mergeCell ref="R91:R92"/>
    <mergeCell ref="G91:G92"/>
    <mergeCell ref="H91:H92"/>
    <mergeCell ref="I91:I92"/>
    <mergeCell ref="J91:J92"/>
    <mergeCell ref="K91:K92"/>
    <mergeCell ref="L91:L92"/>
    <mergeCell ref="AD84:AD85"/>
    <mergeCell ref="AE84:AE85"/>
    <mergeCell ref="AF84:AF85"/>
    <mergeCell ref="A89:AF89"/>
    <mergeCell ref="A91:A92"/>
    <mergeCell ref="B91:B92"/>
    <mergeCell ref="C91:C92"/>
    <mergeCell ref="D91:D92"/>
    <mergeCell ref="E91:E92"/>
    <mergeCell ref="F91:F92"/>
    <mergeCell ref="X84:X85"/>
    <mergeCell ref="Y84:Y85"/>
    <mergeCell ref="Z84:Z85"/>
    <mergeCell ref="AA84:AA85"/>
    <mergeCell ref="AB84:AB85"/>
    <mergeCell ref="AC84:AC85"/>
    <mergeCell ref="R84:R85"/>
    <mergeCell ref="S84:S85"/>
    <mergeCell ref="T84:T85"/>
    <mergeCell ref="U84:U85"/>
    <mergeCell ref="V84:V85"/>
    <mergeCell ref="W84:W85"/>
    <mergeCell ref="L84:L85"/>
    <mergeCell ref="M84:M85"/>
    <mergeCell ref="N84:N85"/>
    <mergeCell ref="O84:O85"/>
    <mergeCell ref="P84:P85"/>
    <mergeCell ref="Q84:Q85"/>
    <mergeCell ref="F84:F85"/>
    <mergeCell ref="G84:G85"/>
    <mergeCell ref="H84:H85"/>
    <mergeCell ref="I84:I85"/>
    <mergeCell ref="J84:J85"/>
    <mergeCell ref="K84:K85"/>
    <mergeCell ref="AD20:AD21"/>
    <mergeCell ref="AE20:AE21"/>
    <mergeCell ref="AF20:AF21"/>
    <mergeCell ref="A26:AF26"/>
    <mergeCell ref="A82:AF82"/>
    <mergeCell ref="A84:A85"/>
    <mergeCell ref="B84:B85"/>
    <mergeCell ref="C84:C85"/>
    <mergeCell ref="D84:D85"/>
    <mergeCell ref="E84:E85"/>
    <mergeCell ref="X20:X21"/>
    <mergeCell ref="Y20:Y21"/>
    <mergeCell ref="Z20:Z21"/>
    <mergeCell ref="AA20:AA21"/>
    <mergeCell ref="AB20:AB21"/>
    <mergeCell ref="AC20:AC21"/>
    <mergeCell ref="R20:R21"/>
    <mergeCell ref="S20:S21"/>
    <mergeCell ref="T20:T21"/>
    <mergeCell ref="U20:U21"/>
    <mergeCell ref="V20:V21"/>
    <mergeCell ref="W20:W21"/>
    <mergeCell ref="L20:L21"/>
    <mergeCell ref="M20:M21"/>
    <mergeCell ref="N20:N21"/>
    <mergeCell ref="O20:O21"/>
    <mergeCell ref="P20:P21"/>
    <mergeCell ref="Q20:Q21"/>
    <mergeCell ref="F20:F21"/>
    <mergeCell ref="G20:G21"/>
    <mergeCell ref="H20:H21"/>
    <mergeCell ref="I20:I21"/>
    <mergeCell ref="J20:J21"/>
    <mergeCell ref="K20:K21"/>
    <mergeCell ref="AC5:AC6"/>
    <mergeCell ref="AD5:AD6"/>
    <mergeCell ref="AE5:AE6"/>
    <mergeCell ref="AF5:AF6"/>
    <mergeCell ref="A18:AF18"/>
    <mergeCell ref="A20:A21"/>
    <mergeCell ref="B20:B21"/>
    <mergeCell ref="C20:C21"/>
    <mergeCell ref="D20:D21"/>
    <mergeCell ref="E20:E21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E5:E6"/>
    <mergeCell ref="F5:F6"/>
    <mergeCell ref="G5:G6"/>
    <mergeCell ref="H5:H6"/>
    <mergeCell ref="I5:I6"/>
    <mergeCell ref="J5:J6"/>
    <mergeCell ref="A3:AF3"/>
    <mergeCell ref="A5:A6"/>
    <mergeCell ref="B5:B6"/>
    <mergeCell ref="C5:C6"/>
    <mergeCell ref="D5:D6"/>
    <mergeCell ref="G119:S119"/>
    <mergeCell ref="A97:AF97"/>
    <mergeCell ref="AC99:AC100"/>
    <mergeCell ref="AD99:AD100"/>
    <mergeCell ref="AE99:AE100"/>
    <mergeCell ref="AF99:AF100"/>
    <mergeCell ref="Y99:Y100"/>
    <mergeCell ref="Z99:Z100"/>
    <mergeCell ref="AA99:AA100"/>
    <mergeCell ref="AB99:AB100"/>
    <mergeCell ref="S99:S100"/>
    <mergeCell ref="T99:T100"/>
    <mergeCell ref="U99:U100"/>
    <mergeCell ref="V99:V100"/>
    <mergeCell ref="W99:W100"/>
    <mergeCell ref="X99:X100"/>
    <mergeCell ref="M99:M100"/>
    <mergeCell ref="N99:N100"/>
    <mergeCell ref="O99:O100"/>
    <mergeCell ref="P99:P100"/>
    <mergeCell ref="Q99:Q100"/>
    <mergeCell ref="R99:R100"/>
    <mergeCell ref="G99:G100"/>
    <mergeCell ref="H99:H100"/>
    <mergeCell ref="I99:I100"/>
    <mergeCell ref="J99:J100"/>
    <mergeCell ref="K99:K100"/>
    <mergeCell ref="L99:L100"/>
    <mergeCell ref="A99:A100"/>
    <mergeCell ref="B99:B100"/>
    <mergeCell ref="C99:C100"/>
    <mergeCell ref="D99:D100"/>
    <mergeCell ref="E99:E100"/>
    <mergeCell ref="F99:F100"/>
    <mergeCell ref="A66:AF66"/>
    <mergeCell ref="AE28:AE29"/>
    <mergeCell ref="AF28:AF29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Y28:Y29"/>
    <mergeCell ref="Z28:Z29"/>
    <mergeCell ref="AA28:AA29"/>
    <mergeCell ref="AB28:AB29"/>
    <mergeCell ref="AC28:AC29"/>
    <mergeCell ref="AD28:AD29"/>
    <mergeCell ref="A45:AF45"/>
    <mergeCell ref="A47:A48"/>
    <mergeCell ref="B47:B48"/>
    <mergeCell ref="S28:S29"/>
    <mergeCell ref="T28:T29"/>
    <mergeCell ref="U28:U29"/>
    <mergeCell ref="V28:V29"/>
    <mergeCell ref="W28:W29"/>
    <mergeCell ref="X28:X29"/>
    <mergeCell ref="M28:M29"/>
    <mergeCell ref="N28:N29"/>
    <mergeCell ref="O28:O29"/>
    <mergeCell ref="P28:P29"/>
    <mergeCell ref="Q28:Q29"/>
    <mergeCell ref="R28:R29"/>
    <mergeCell ref="G28:G29"/>
    <mergeCell ref="H28:H29"/>
    <mergeCell ref="I28:I29"/>
    <mergeCell ref="J28:J29"/>
    <mergeCell ref="K28:K29"/>
    <mergeCell ref="L28:L29"/>
    <mergeCell ref="A28:A29"/>
    <mergeCell ref="B28:B29"/>
    <mergeCell ref="C28:C29"/>
    <mergeCell ref="D28:D29"/>
    <mergeCell ref="E28:E29"/>
    <mergeCell ref="F28:F29"/>
    <mergeCell ref="C47:C48"/>
    <mergeCell ref="D47:D48"/>
    <mergeCell ref="E47:E48"/>
    <mergeCell ref="F47:F48"/>
    <mergeCell ref="G47:G48"/>
    <mergeCell ref="H47:H48"/>
    <mergeCell ref="M47:M48"/>
    <mergeCell ref="N47:N48"/>
    <mergeCell ref="O47:O48"/>
    <mergeCell ref="P47:P48"/>
    <mergeCell ref="I47:I48"/>
    <mergeCell ref="J47:J48"/>
    <mergeCell ref="K47:K48"/>
    <mergeCell ref="L47:L48"/>
    <mergeCell ref="U47:U48"/>
    <mergeCell ref="V47:V48"/>
    <mergeCell ref="W47:W48"/>
    <mergeCell ref="X47:X48"/>
    <mergeCell ref="Q47:Q48"/>
    <mergeCell ref="R47:R48"/>
    <mergeCell ref="S47:S48"/>
    <mergeCell ref="T47:T48"/>
    <mergeCell ref="E68:E69"/>
    <mergeCell ref="F68:F69"/>
    <mergeCell ref="G68:G69"/>
    <mergeCell ref="H68:H69"/>
    <mergeCell ref="A68:A69"/>
    <mergeCell ref="B68:B69"/>
    <mergeCell ref="C68:C69"/>
    <mergeCell ref="D68:D69"/>
    <mergeCell ref="M68:M69"/>
    <mergeCell ref="N68:N69"/>
    <mergeCell ref="O68:O69"/>
    <mergeCell ref="P68:P69"/>
    <mergeCell ref="I68:I69"/>
    <mergeCell ref="J68:J69"/>
    <mergeCell ref="K68:K69"/>
    <mergeCell ref="L68:L69"/>
    <mergeCell ref="U68:U69"/>
    <mergeCell ref="V68:V69"/>
    <mergeCell ref="W68:W69"/>
    <mergeCell ref="X68:X69"/>
    <mergeCell ref="Q68:Q69"/>
    <mergeCell ref="R68:R69"/>
    <mergeCell ref="S68:S69"/>
    <mergeCell ref="T68:T69"/>
    <mergeCell ref="AE68:AE69"/>
    <mergeCell ref="AF68:AF69"/>
    <mergeCell ref="Y68:Y69"/>
    <mergeCell ref="Z68:Z69"/>
    <mergeCell ref="AA68:AA69"/>
    <mergeCell ref="AB68:AB69"/>
    <mergeCell ref="AC68:AC69"/>
    <mergeCell ref="AD68:AD69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32" r:id="rId1"/>
  <headerFooter alignWithMargins="0">
    <oddFooter xml:space="preserve">&amp;R&amp;P </oddFooter>
  </headerFooter>
  <rowBreaks count="1" manualBreakCount="1">
    <brk id="65" max="31" man="1"/>
  </rowBreaks>
  <ignoredErrors>
    <ignoredError sqref="O9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УЭнС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Ульянова</dc:creator>
  <cp:keywords/>
  <dc:description/>
  <cp:lastModifiedBy>Константин</cp:lastModifiedBy>
  <cp:lastPrinted>2018-04-11T12:24:51Z</cp:lastPrinted>
  <dcterms:created xsi:type="dcterms:W3CDTF">2003-05-22T07:11:21Z</dcterms:created>
  <dcterms:modified xsi:type="dcterms:W3CDTF">2019-12-25T12:48:23Z</dcterms:modified>
  <cp:category/>
  <cp:version/>
  <cp:contentType/>
  <cp:contentStatus/>
</cp:coreProperties>
</file>