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30" yWindow="690" windowWidth="10695" windowHeight="9975"/>
  </bookViews>
  <sheets>
    <sheet name="2016 приложение 2" sheetId="2" r:id="rId1"/>
  </sheets>
  <calcPr calcId="124519"/>
</workbook>
</file>

<file path=xl/calcChain.xml><?xml version="1.0" encoding="utf-8"?>
<calcChain xmlns="http://schemas.openxmlformats.org/spreadsheetml/2006/main">
  <c r="E19" i="2"/>
  <c r="E27"/>
  <c r="E32"/>
  <c r="E39"/>
  <c r="E38"/>
  <c r="E23"/>
  <c r="E30"/>
  <c r="E31"/>
  <c r="E49"/>
  <c r="E41"/>
  <c r="E35"/>
  <c r="E51"/>
  <c r="D51"/>
  <c r="E28"/>
  <c r="E25" s="1"/>
  <c r="D16"/>
  <c r="D35"/>
  <c r="E48"/>
  <c r="D48"/>
  <c r="E21"/>
  <c r="E18"/>
  <c r="D21"/>
  <c r="D18"/>
  <c r="D34"/>
  <c r="D28"/>
  <c r="D27"/>
  <c r="D25" s="1"/>
  <c r="E50"/>
  <c r="E52"/>
  <c r="E17" l="1"/>
  <c r="E16" s="1"/>
  <c r="D17"/>
</calcChain>
</file>

<file path=xl/comments1.xml><?xml version="1.0" encoding="utf-8"?>
<comments xmlns="http://schemas.openxmlformats.org/spreadsheetml/2006/main">
  <authors>
    <author>kazarets</author>
  </authors>
  <commentList>
    <comment ref="E61" authorId="0">
      <text>
        <r>
          <rPr>
            <b/>
            <sz val="9"/>
            <color indexed="81"/>
            <rFont val="Tahoma"/>
            <charset val="1"/>
          </rPr>
          <t>kazarets:</t>
        </r>
        <r>
          <rPr>
            <sz val="9"/>
            <color indexed="81"/>
            <rFont val="Tahoma"/>
            <charset val="1"/>
          </rPr>
          <t xml:space="preserve">
Взяла у Вовы
 ПТО
</t>
        </r>
      </text>
    </comment>
    <comment ref="E63" authorId="0">
      <text>
        <r>
          <rPr>
            <b/>
            <sz val="9"/>
            <color indexed="81"/>
            <rFont val="Tahoma"/>
            <charset val="1"/>
          </rPr>
          <t>kazarets:</t>
        </r>
        <r>
          <rPr>
            <sz val="9"/>
            <color indexed="81"/>
            <rFont val="Tahoma"/>
            <charset val="1"/>
          </rPr>
          <t xml:space="preserve">
Файл для формирования тарифа (ENERGY.KTL.LT.CALC.NVV.NET) вкладка Р.2.2 - 2016 год (ожидаемое) - столбец Объем условных едениц
</t>
        </r>
      </text>
    </comment>
    <comment ref="E65" authorId="0">
      <text>
        <r>
          <rPr>
            <b/>
            <sz val="9"/>
            <color indexed="81"/>
            <rFont val="Tahoma"/>
            <charset val="1"/>
          </rPr>
          <t>kazarets:</t>
        </r>
        <r>
          <rPr>
            <sz val="9"/>
            <color indexed="81"/>
            <rFont val="Tahoma"/>
            <charset val="1"/>
          </rPr>
          <t xml:space="preserve">
Файл для формирования тарифа (ENERGY.KTL.LT.CALC.NVV.NET) вкладка Р.2.2 - 2016 год (ожидаемое) - столбец Объем условных едениц
Подстанция - 225
Однотрансф-ая ТП,КТП - 161
2-хтрансформаторная - 312
=698</t>
        </r>
      </text>
    </comment>
    <comment ref="E67" authorId="0">
      <text>
        <r>
          <rPr>
            <b/>
            <sz val="9"/>
            <color indexed="81"/>
            <rFont val="Tahoma"/>
            <charset val="1"/>
          </rPr>
          <t>kazarets:</t>
        </r>
        <r>
          <rPr>
            <sz val="9"/>
            <color indexed="81"/>
            <rFont val="Tahoma"/>
            <charset val="1"/>
          </rPr>
          <t xml:space="preserve">
Файл для формирования тарифа (ENERGY.KTL.LT.CALC.NVV.NET) вкладка Р.2.1 - 2016 год (ожидаемое) - Протяженность 18,80+458,29+424,84=901,93
</t>
        </r>
      </text>
    </comment>
    <comment ref="E69" authorId="0">
      <text>
        <r>
          <rPr>
            <b/>
            <sz val="9"/>
            <color indexed="81"/>
            <rFont val="Tahoma"/>
            <charset val="1"/>
          </rPr>
          <t>kazarets:</t>
        </r>
        <r>
          <rPr>
            <sz val="9"/>
            <color indexed="81"/>
            <rFont val="Tahoma"/>
            <charset val="1"/>
          </rPr>
          <t xml:space="preserve">
Взять у Вовы в ПТО длинну КЛ и вычислить %
На данный момент длинна КЛ - 466,5. 
466,5/901,93*100=51,72
</t>
        </r>
      </text>
    </comment>
  </commentList>
</comments>
</file>

<file path=xl/sharedStrings.xml><?xml version="1.0" encoding="utf-8"?>
<sst xmlns="http://schemas.openxmlformats.org/spreadsheetml/2006/main" count="185" uniqueCount="130">
  <si>
    <t>Показатель</t>
  </si>
  <si>
    <t>Ед. изм.</t>
  </si>
  <si>
    <t>I</t>
  </si>
  <si>
    <t>Структура затрат</t>
  </si>
  <si>
    <t>Необходимая валовая выручка на содержание</t>
  </si>
  <si>
    <t xml:space="preserve"> 1.1.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</si>
  <si>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</si>
  <si>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</si>
  <si>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</si>
  <si>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</si>
  <si>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</si>
  <si>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</si>
  <si>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</si>
  <si>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</si>
  <si>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</si>
  <si>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1.1.2.</t>
  </si>
  <si>
    <t>1.1.2.1</t>
  </si>
  <si>
    <t>Плата за аренду имущества</t>
  </si>
  <si>
    <t>1.2.</t>
  </si>
  <si>
    <t>1.2.2.</t>
  </si>
  <si>
    <t>1.3.</t>
  </si>
  <si>
    <t>Расходы на оплату технологического присоединения к сетям смежной сетевой организации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</si>
  <si>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</si>
  <si>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</si>
  <si>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</si>
  <si>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</si>
  <si>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III</t>
  </si>
  <si>
    <t>Необходимая валовая выручка на оплату технологического расхода (потерь) электроэнергии</t>
  </si>
  <si>
    <t>1.1.</t>
  </si>
  <si>
    <t>Справочно: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</si>
  <si>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</si>
  <si>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</si>
  <si>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-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</si>
  <si>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</si>
  <si>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</si>
  <si>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</si>
  <si>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</si>
  <si>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</si>
  <si>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</si>
  <si>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</si>
  <si>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у.е.</t>
  </si>
  <si>
    <t>в том числе количество условных единиц по линиям электропередач на i уровне напряжения</t>
  </si>
  <si>
    <t>в том числе количество условных единиц по подстанциям на i уровне напряжения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</si>
  <si>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</si>
  <si>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</si>
  <si>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</si>
  <si>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</si>
  <si>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7.1.</t>
  </si>
  <si>
    <t>в том числе за счет платы за технологическое присоединение</t>
  </si>
  <si>
    <t>Примечание:</t>
  </si>
  <si>
    <t>2016 год</t>
  </si>
  <si>
    <t>ИНН:  8901008899</t>
  </si>
  <si>
    <r>
      <t xml:space="preserve">КПП:  </t>
    </r>
    <r>
      <rPr>
        <u/>
        <sz val="12"/>
        <rFont val="Times New Roman"/>
        <family val="1"/>
        <charset val="204"/>
      </rPr>
      <t xml:space="preserve"> 890143001</t>
    </r>
  </si>
  <si>
    <t>Приложение 2</t>
  </si>
  <si>
    <t>к приказу Федеральной</t>
  </si>
  <si>
    <t>службы по тарифам</t>
  </si>
  <si>
    <t>от 24 октября 2014 года N 1831-э</t>
  </si>
  <si>
    <t>     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</si>
  <si>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</si>
  <si>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Долгосрочный период регулирования:</t>
  </si>
  <si>
    <t>N</t>
  </si>
  <si>
    <t>Приме-</t>
  </si>
  <si>
    <t>п/п</t>
  </si>
  <si>
    <t>план*</t>
  </si>
  <si>
    <t>факт**</t>
  </si>
  <si>
    <t>чание***</t>
  </si>
  <si>
    <t>X</t>
  </si>
  <si>
    <t>тыс.руб.</t>
  </si>
  <si>
    <t>Подконтрольные расходы, всего</t>
  </si>
  <si>
    <t>Фонд оплаты труда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</si>
  <si>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</si>
  <si>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</si>
  <si>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</si>
  <si>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</si>
  <si>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</si>
  <si>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</si>
  <si>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</si>
  <si>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</si>
  <si>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</si>
  <si>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</si>
  <si>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</si>
  <si>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</si>
  <si>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</si>
  <si>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</si>
  <si>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</si>
  <si>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</si>
  <si>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</si>
  <si>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</si>
  <si>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</si>
  <si>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</si>
  <si>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</si>
  <si>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Справочно: расходы на ремонт, всего (пункт 1.1.1.2 + пункт 1.1.2.1 + пункт 1.1.3.1)</t>
  </si>
  <si>
    <t>МВт·ч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</si>
  <si>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</si>
  <si>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</si>
  <si>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3.n</t>
  </si>
  <si>
    <t>Количество условных единиц по подстанциям, всего</t>
  </si>
  <si>
    <t>4.n</t>
  </si>
  <si>
    <t>Длина линий электропередач, всего</t>
  </si>
  <si>
    <t>5.n</t>
  </si>
  <si>
    <t>в том числе длина линий электропередач на i уровне напряжения</t>
  </si>
  <si>
    <t>норматив технологического расхода (потерь) электрической энергии, установленный Минэнерго России*****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</si>
  <si>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</si>
  <si>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</si>
  <si>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</si>
  <si>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r>
      <t>**** В соответствии с </t>
    </r>
    <r>
      <rPr>
        <u/>
        <sz val="11"/>
        <color rgb="FF00466E"/>
        <rFont val="Times New Roman"/>
        <family val="1"/>
        <charset val="204"/>
      </rPr>
      <t>пунктом 28 Основ ценообразования в области регулируемых цен (тарифов) в электроэнергетике</t>
    </r>
    <r>
      <rPr>
        <sz val="11"/>
        <color rgb="FF2D2D2D"/>
        <rFont val="Times New Roman"/>
        <family val="1"/>
        <charset val="204"/>
      </rPr>
      <t>, утвержденных </t>
    </r>
    <r>
      <rPr>
        <u/>
        <sz val="11"/>
        <color rgb="FF00466E"/>
        <rFont val="Times New Roman"/>
        <family val="1"/>
        <charset val="204"/>
      </rPr>
      <t>постановлением Правительства Российской Федерации от 29.12.2011 N 1178</t>
    </r>
    <r>
      <rPr>
        <sz val="11"/>
        <color rgb="FF2D2D2D"/>
        <rFont val="Times New Roman"/>
        <family val="1"/>
        <charset val="204"/>
      </rPr>
      <t>.</t>
    </r>
  </si>
  <si>
    <r>
      <t>***** В соответствии с </t>
    </r>
    <r>
      <rPr>
        <u/>
        <sz val="11"/>
        <color rgb="FF00466E"/>
        <rFont val="Times New Roman"/>
        <family val="1"/>
        <charset val="204"/>
      </rPr>
      <t>пунктом 4.2.14.8 Положения о Министерстве энергетики Российской Федерации</t>
    </r>
    <r>
      <rPr>
        <sz val="11"/>
        <color rgb="FF2D2D2D"/>
        <rFont val="Times New Roman"/>
        <family val="1"/>
        <charset val="204"/>
      </rPr>
      <t>, утвержденного </t>
    </r>
    <r>
      <rPr>
        <u/>
        <sz val="11"/>
        <color rgb="FF00466E"/>
        <rFont val="Times New Roman"/>
        <family val="1"/>
        <charset val="204"/>
      </rPr>
      <t>постановлением Правительства Российской Федерации от 28.05.2008 N 400</t>
    </r>
    <r>
      <rPr>
        <sz val="11"/>
        <color rgb="FF2D2D2D"/>
        <rFont val="Times New Roman"/>
        <family val="1"/>
        <charset val="204"/>
      </rPr>
      <t>.</t>
    </r>
  </si>
  <si>
    <t>1.1.1.</t>
  </si>
  <si>
    <t>1.1.3.</t>
  </si>
  <si>
    <t>1.1.4.</t>
  </si>
  <si>
    <t>1.1.5.</t>
  </si>
  <si>
    <t>1.2.1.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</si>
  <si>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</si>
  <si>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</si>
  <si>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</si>
  <si>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</si>
  <si>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</si>
  <si>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</si>
  <si>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</si>
  <si>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</si>
  <si>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</si>
  <si>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</si>
  <si>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2019 г .</t>
  </si>
  <si>
    <t>расходы на охрану и пожарную безопасность</t>
  </si>
  <si>
    <t>расходы на подготовку кадров</t>
  </si>
  <si>
    <t>расходы на охрану труда и ТБ</t>
  </si>
  <si>
    <t>прочие услуги сторонних организаций</t>
  </si>
  <si>
    <t>расходы на теплоэнергию</t>
  </si>
  <si>
    <t xml:space="preserve">01.11.2016 г. </t>
  </si>
  <si>
    <r>
      <t xml:space="preserve">Наименование организации: </t>
    </r>
    <r>
      <rPr>
        <u/>
        <sz val="12"/>
        <rFont val="Times New Roman"/>
        <family val="1"/>
        <charset val="204"/>
      </rPr>
      <t xml:space="preserve"> филиал АО "РСК Ямала" в г.Салехард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</si>
</sst>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00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8.7"/>
      <color rgb="FF3C3C3C"/>
      <name val="Times New Roman"/>
      <family val="1"/>
      <charset val="204"/>
    </font>
    <font>
      <sz val="9"/>
      <color rgb="FF242424"/>
      <name val="Times New Roman"/>
      <family val="1"/>
      <charset val="204"/>
    </font>
    <font>
      <u/>
      <sz val="11"/>
      <color rgb="FF00466E"/>
      <name val="Times New Roman"/>
      <family val="1"/>
      <charset val="204"/>
    </font>
    <font>
      <sz val="10"/>
      <color rgb="FF2D2D2D"/>
      <name val="Times New Roman"/>
      <family val="1"/>
      <charset val="204"/>
    </font>
    <font>
      <sz val="12"/>
      <color rgb="FF3C3C3C"/>
      <name val="Times New Roman"/>
      <family val="1"/>
      <charset val="204"/>
    </font>
    <font>
      <b/>
      <sz val="12"/>
      <color rgb="FF3C3C3C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/>
    <xf numFmtId="0" fontId="2" fillId="0" borderId="0" xfId="1" applyFont="1" applyBorder="1"/>
    <xf numFmtId="0" fontId="1" fillId="0" borderId="0" xfId="1" applyBorder="1"/>
    <xf numFmtId="0" fontId="3" fillId="0" borderId="0" xfId="1" applyFont="1" applyAlignment="1">
      <alignment vertical="center"/>
    </xf>
    <xf numFmtId="0" fontId="1" fillId="0" borderId="0" xfId="1"/>
    <xf numFmtId="164" fontId="2" fillId="0" borderId="0" xfId="1" applyNumberFormat="1" applyFont="1" applyBorder="1"/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/>
    </xf>
    <xf numFmtId="164" fontId="2" fillId="0" borderId="0" xfId="1" applyNumberFormat="1" applyFont="1"/>
    <xf numFmtId="0" fontId="8" fillId="0" borderId="0" xfId="0" applyFont="1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16" fontId="9" fillId="0" borderId="2" xfId="0" applyNumberFormat="1" applyFont="1" applyBorder="1" applyAlignment="1">
      <alignment horizontal="center" vertical="top" wrapText="1"/>
    </xf>
    <xf numFmtId="14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vertical="top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top" wrapText="1"/>
    </xf>
    <xf numFmtId="4" fontId="16" fillId="3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6" fillId="2" borderId="4" xfId="0" applyFont="1" applyFill="1" applyBorder="1" applyAlignment="1">
      <alignment vertical="top" wrapText="1"/>
    </xf>
    <xf numFmtId="0" fontId="16" fillId="2" borderId="4" xfId="0" applyFont="1" applyFill="1" applyBorder="1" applyAlignment="1">
      <alignment horizontal="center" vertical="top" wrapText="1"/>
    </xf>
    <xf numFmtId="164" fontId="17" fillId="2" borderId="2" xfId="1" applyNumberFormat="1" applyFont="1" applyFill="1" applyBorder="1" applyAlignment="1">
      <alignment horizontal="center" vertical="center"/>
    </xf>
    <xf numFmtId="0" fontId="18" fillId="0" borderId="0" xfId="0" applyFont="1"/>
    <xf numFmtId="16" fontId="17" fillId="3" borderId="1" xfId="1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6" fontId="16" fillId="2" borderId="2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left" vertical="center"/>
    </xf>
    <xf numFmtId="164" fontId="8" fillId="0" borderId="0" xfId="0" applyNumberFormat="1" applyFont="1"/>
    <xf numFmtId="165" fontId="8" fillId="0" borderId="0" xfId="0" applyNumberFormat="1" applyFont="1"/>
    <xf numFmtId="4" fontId="8" fillId="0" borderId="0" xfId="0" applyNumberFormat="1" applyFont="1"/>
    <xf numFmtId="16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16" fontId="9" fillId="0" borderId="2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6" fontId="9" fillId="0" borderId="3" xfId="0" applyNumberFormat="1" applyFont="1" applyBorder="1" applyAlignment="1">
      <alignment horizontal="center" vertical="top" wrapText="1"/>
    </xf>
    <xf numFmtId="4" fontId="9" fillId="0" borderId="9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CCFF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="110" zoomScaleNormal="110" workbookViewId="0">
      <selection activeCell="B10" sqref="B10"/>
    </sheetView>
  </sheetViews>
  <sheetFormatPr defaultRowHeight="15"/>
  <cols>
    <col min="1" max="1" width="9.140625" style="10"/>
    <col min="2" max="2" width="67.85546875" style="10" customWidth="1"/>
    <col min="3" max="3" width="9.140625" style="10"/>
    <col min="4" max="5" width="16.140625" style="10" customWidth="1"/>
    <col min="6" max="6" width="15" style="10" customWidth="1"/>
    <col min="7" max="7" width="9.140625" style="10"/>
    <col min="8" max="8" width="15.5703125" style="10" customWidth="1"/>
    <col min="9" max="9" width="14.28515625" style="10" customWidth="1"/>
    <col min="10" max="10" width="10.7109375" style="10" customWidth="1"/>
    <col min="11" max="16384" width="9.140625" style="10"/>
  </cols>
  <sheetData>
    <row r="1" spans="1:18">
      <c r="E1" s="28" t="s">
        <v>53</v>
      </c>
      <c r="F1" s="29"/>
      <c r="G1" s="26"/>
    </row>
    <row r="2" spans="1:18" ht="16.5" customHeight="1">
      <c r="E2" s="63" t="s">
        <v>54</v>
      </c>
      <c r="F2" s="63"/>
      <c r="G2" s="26"/>
    </row>
    <row r="3" spans="1:18" ht="15" customHeight="1">
      <c r="E3" s="63" t="s">
        <v>55</v>
      </c>
      <c r="F3" s="63"/>
      <c r="G3" s="26"/>
    </row>
    <row r="4" spans="1:18">
      <c r="E4" s="63" t="s">
        <v>56</v>
      </c>
      <c r="F4" s="63"/>
      <c r="G4" s="26"/>
    </row>
    <row r="5" spans="1:18" ht="16.5" customHeight="1">
      <c r="A5" s="11" t="s">
        <v>57</v>
      </c>
    </row>
    <row r="6" spans="1:18" ht="48.75" customHeight="1">
      <c r="A6" s="62" t="s">
        <v>58</v>
      </c>
      <c r="B6" s="62"/>
      <c r="C6" s="62"/>
      <c r="D6" s="62"/>
      <c r="E6" s="62"/>
      <c r="F6" s="62"/>
      <c r="G6" s="25"/>
    </row>
    <row r="7" spans="1:18">
      <c r="A7" s="12"/>
    </row>
    <row r="8" spans="1:18" s="5" customFormat="1" ht="15.75">
      <c r="A8" s="4" t="s">
        <v>129</v>
      </c>
      <c r="B8" s="1"/>
      <c r="C8" s="1"/>
      <c r="D8" s="1"/>
      <c r="E8" s="1"/>
      <c r="F8" s="1"/>
      <c r="G8" s="2"/>
      <c r="H8" s="2"/>
      <c r="I8" s="2"/>
      <c r="J8" s="3"/>
      <c r="K8" s="3"/>
      <c r="L8" s="3"/>
      <c r="M8" s="3"/>
      <c r="N8" s="3"/>
      <c r="O8" s="3"/>
      <c r="P8" s="3"/>
      <c r="Q8" s="3"/>
      <c r="R8" s="3"/>
    </row>
    <row r="9" spans="1:18" s="5" customFormat="1" ht="15.75">
      <c r="A9" s="4" t="s">
        <v>51</v>
      </c>
      <c r="B9" s="1"/>
      <c r="C9" s="1"/>
      <c r="D9" s="1"/>
      <c r="E9" s="9"/>
      <c r="F9" s="1"/>
      <c r="G9" s="2"/>
      <c r="H9" s="2"/>
      <c r="I9" s="2"/>
      <c r="J9" s="3"/>
      <c r="K9" s="3"/>
      <c r="L9" s="3"/>
      <c r="M9" s="3"/>
      <c r="N9" s="3"/>
      <c r="O9" s="3"/>
      <c r="P9" s="3"/>
      <c r="Q9" s="3"/>
      <c r="R9" s="3"/>
    </row>
    <row r="10" spans="1:18" s="5" customFormat="1" ht="15.75">
      <c r="A10" s="4" t="s">
        <v>52</v>
      </c>
      <c r="B10" s="1"/>
      <c r="C10" s="1"/>
      <c r="D10" s="1"/>
      <c r="E10" s="1"/>
      <c r="F10" s="1"/>
      <c r="G10" s="2"/>
      <c r="H10" s="2"/>
      <c r="I10" s="2"/>
      <c r="J10" s="3"/>
      <c r="K10" s="3"/>
      <c r="L10" s="3"/>
      <c r="M10" s="3"/>
      <c r="N10" s="3"/>
      <c r="O10" s="3"/>
      <c r="P10" s="3"/>
      <c r="Q10" s="3"/>
      <c r="R10" s="3"/>
    </row>
    <row r="11" spans="1:18" ht="15" customHeight="1">
      <c r="A11" s="77" t="s">
        <v>59</v>
      </c>
      <c r="B11" s="77"/>
      <c r="D11" s="30" t="s">
        <v>128</v>
      </c>
      <c r="E11" s="27" t="s">
        <v>32</v>
      </c>
      <c r="F11" s="30" t="s">
        <v>122</v>
      </c>
      <c r="G11" s="14"/>
    </row>
    <row r="12" spans="1:18">
      <c r="A12" s="13"/>
      <c r="B12" s="13"/>
      <c r="C12" s="13"/>
      <c r="D12" s="13"/>
      <c r="E12" s="13"/>
      <c r="F12" s="13"/>
    </row>
    <row r="13" spans="1:18">
      <c r="A13" s="24" t="s">
        <v>60</v>
      </c>
      <c r="B13" s="78" t="s">
        <v>0</v>
      </c>
      <c r="C13" s="80" t="s">
        <v>1</v>
      </c>
      <c r="D13" s="67" t="s">
        <v>50</v>
      </c>
      <c r="E13" s="68"/>
      <c r="F13" s="24" t="s">
        <v>61</v>
      </c>
      <c r="H13" s="59"/>
      <c r="J13" s="6"/>
    </row>
    <row r="14" spans="1:18">
      <c r="A14" s="23" t="s">
        <v>62</v>
      </c>
      <c r="B14" s="79"/>
      <c r="C14" s="81"/>
      <c r="D14" s="16" t="s">
        <v>63</v>
      </c>
      <c r="E14" s="22" t="s">
        <v>64</v>
      </c>
      <c r="F14" s="23" t="s">
        <v>65</v>
      </c>
      <c r="H14" s="6"/>
      <c r="J14" s="6"/>
    </row>
    <row r="15" spans="1:18">
      <c r="A15" s="23" t="s">
        <v>2</v>
      </c>
      <c r="B15" s="18" t="s">
        <v>3</v>
      </c>
      <c r="C15" s="16" t="s">
        <v>66</v>
      </c>
      <c r="D15" s="16" t="s">
        <v>66</v>
      </c>
      <c r="E15" s="16" t="s">
        <v>66</v>
      </c>
      <c r="F15" s="23" t="s">
        <v>66</v>
      </c>
      <c r="H15" s="8"/>
      <c r="I15" s="57"/>
      <c r="J15" s="8"/>
    </row>
    <row r="16" spans="1:18" s="47" customFormat="1" ht="28.5">
      <c r="A16" s="44">
        <v>1</v>
      </c>
      <c r="B16" s="45" t="s">
        <v>4</v>
      </c>
      <c r="C16" s="44" t="s">
        <v>67</v>
      </c>
      <c r="D16" s="46">
        <f>D17+D35+D50-0.02</f>
        <v>468619.67</v>
      </c>
      <c r="E16" s="46">
        <f>E17+E35</f>
        <v>66262.700710000005</v>
      </c>
      <c r="F16" s="45"/>
      <c r="I16" s="60"/>
      <c r="J16" s="61"/>
    </row>
    <row r="17" spans="1:8" s="54" customFormat="1" ht="28.5">
      <c r="A17" s="52" t="s">
        <v>5</v>
      </c>
      <c r="B17" s="53" t="s">
        <v>68</v>
      </c>
      <c r="C17" s="53" t="s">
        <v>67</v>
      </c>
      <c r="D17" s="41">
        <f>D18+D23+D25+D34</f>
        <v>256738.09000000003</v>
      </c>
      <c r="E17" s="41">
        <f>E18+E23+E25+E34</f>
        <v>28182.010420000002</v>
      </c>
      <c r="F17" s="53"/>
      <c r="H17" s="56"/>
    </row>
    <row r="18" spans="1:8">
      <c r="A18" s="40" t="s">
        <v>107</v>
      </c>
      <c r="B18" s="35" t="s">
        <v>6</v>
      </c>
      <c r="C18" s="34" t="s">
        <v>67</v>
      </c>
      <c r="D18" s="41">
        <f>D19+D20+D21</f>
        <v>45946.400000000001</v>
      </c>
      <c r="E18" s="41">
        <f>E19+E20+E21</f>
        <v>1874.3546299999998</v>
      </c>
      <c r="F18" s="35"/>
      <c r="H18" s="58"/>
    </row>
    <row r="19" spans="1:8">
      <c r="A19" s="16" t="s">
        <v>7</v>
      </c>
      <c r="B19" s="18" t="s">
        <v>8</v>
      </c>
      <c r="C19" s="16" t="s">
        <v>67</v>
      </c>
      <c r="D19" s="36">
        <v>7705.5</v>
      </c>
      <c r="E19" s="36">
        <f>877.91712+10.2709+221.80336+1.18+110.13135+1.64867+227.26336+2.81471+6.20581+374.80271+37.16564+3.151</f>
        <v>1874.3546299999998</v>
      </c>
      <c r="F19" s="18"/>
    </row>
    <row r="20" spans="1:8">
      <c r="A20" s="16" t="s">
        <v>9</v>
      </c>
      <c r="B20" s="18" t="s">
        <v>10</v>
      </c>
      <c r="C20" s="16" t="s">
        <v>67</v>
      </c>
      <c r="D20" s="36">
        <v>38240.9</v>
      </c>
      <c r="E20" s="36"/>
      <c r="F20" s="18"/>
    </row>
    <row r="21" spans="1:8" ht="45">
      <c r="A21" s="16" t="s">
        <v>11</v>
      </c>
      <c r="B21" s="18" t="s">
        <v>12</v>
      </c>
      <c r="C21" s="16" t="s">
        <v>67</v>
      </c>
      <c r="D21" s="36">
        <f>D22</f>
        <v>0</v>
      </c>
      <c r="E21" s="37">
        <f>E22</f>
        <v>0</v>
      </c>
      <c r="F21" s="18"/>
    </row>
    <row r="22" spans="1:8">
      <c r="A22" s="16" t="s">
        <v>13</v>
      </c>
      <c r="B22" s="18" t="s">
        <v>14</v>
      </c>
      <c r="C22" s="16" t="s">
        <v>67</v>
      </c>
      <c r="D22" s="36"/>
      <c r="E22" s="36"/>
      <c r="F22" s="18"/>
    </row>
    <row r="23" spans="1:8">
      <c r="A23" s="20" t="s">
        <v>15</v>
      </c>
      <c r="B23" s="18" t="s">
        <v>69</v>
      </c>
      <c r="C23" s="16" t="s">
        <v>67</v>
      </c>
      <c r="D23" s="36">
        <v>125363.1</v>
      </c>
      <c r="E23" s="36">
        <f>17493.97971+4792.75071</f>
        <v>22286.73042</v>
      </c>
      <c r="F23" s="18"/>
    </row>
    <row r="24" spans="1:8">
      <c r="A24" s="16" t="s">
        <v>16</v>
      </c>
      <c r="B24" s="18" t="s">
        <v>14</v>
      </c>
      <c r="C24" s="16" t="s">
        <v>67</v>
      </c>
      <c r="D24" s="36"/>
      <c r="E24" s="36"/>
      <c r="F24" s="18"/>
    </row>
    <row r="25" spans="1:8">
      <c r="A25" s="40" t="s">
        <v>108</v>
      </c>
      <c r="B25" s="35" t="s">
        <v>70</v>
      </c>
      <c r="C25" s="34" t="s">
        <v>67</v>
      </c>
      <c r="D25" s="41">
        <f>D26+D27+D28-0.01</f>
        <v>68799.920000000013</v>
      </c>
      <c r="E25" s="41">
        <f>E26+E27+E28</f>
        <v>4020.9253699999999</v>
      </c>
      <c r="F25" s="35"/>
    </row>
    <row r="26" spans="1:8" ht="30">
      <c r="A26" s="16" t="s">
        <v>71</v>
      </c>
      <c r="B26" s="18" t="s">
        <v>72</v>
      </c>
      <c r="C26" s="16" t="s">
        <v>67</v>
      </c>
      <c r="D26" s="36"/>
      <c r="E26" s="36"/>
      <c r="F26" s="18"/>
    </row>
    <row r="27" spans="1:8" ht="18" customHeight="1">
      <c r="A27" s="16" t="s">
        <v>73</v>
      </c>
      <c r="B27" s="18" t="s">
        <v>74</v>
      </c>
      <c r="C27" s="16" t="s">
        <v>67</v>
      </c>
      <c r="D27" s="36">
        <f>41001.9</f>
        <v>41001.9</v>
      </c>
      <c r="E27" s="36">
        <f>507.35103+138.64897+258.86975</f>
        <v>904.86975000000007</v>
      </c>
      <c r="F27" s="18"/>
    </row>
    <row r="28" spans="1:8">
      <c r="A28" s="34" t="s">
        <v>75</v>
      </c>
      <c r="B28" s="35" t="s">
        <v>76</v>
      </c>
      <c r="C28" s="34" t="s">
        <v>67</v>
      </c>
      <c r="D28" s="41">
        <f>D29+D30+D31+D32</f>
        <v>27798.030000000002</v>
      </c>
      <c r="E28" s="41">
        <f>E29+E30+E31+E32</f>
        <v>3116.0556199999996</v>
      </c>
      <c r="F28" s="35"/>
    </row>
    <row r="29" spans="1:8">
      <c r="A29" s="17"/>
      <c r="B29" s="21" t="s">
        <v>123</v>
      </c>
      <c r="C29" s="17" t="s">
        <v>67</v>
      </c>
      <c r="D29" s="37">
        <v>1610.06</v>
      </c>
      <c r="E29" s="37"/>
      <c r="F29" s="21"/>
    </row>
    <row r="30" spans="1:8">
      <c r="A30" s="17"/>
      <c r="B30" s="21" t="s">
        <v>124</v>
      </c>
      <c r="C30" s="17" t="s">
        <v>67</v>
      </c>
      <c r="D30" s="37">
        <v>855.67</v>
      </c>
      <c r="E30" s="37">
        <f>121.22057+26.82943</f>
        <v>148.04999999999998</v>
      </c>
      <c r="F30" s="21"/>
    </row>
    <row r="31" spans="1:8">
      <c r="A31" s="17"/>
      <c r="B31" s="21" t="s">
        <v>125</v>
      </c>
      <c r="C31" s="17" t="s">
        <v>67</v>
      </c>
      <c r="D31" s="37">
        <v>1422.92</v>
      </c>
      <c r="E31" s="37">
        <f>127.41473+10.07423+1.55177</f>
        <v>139.04073000000002</v>
      </c>
      <c r="F31" s="21"/>
    </row>
    <row r="32" spans="1:8">
      <c r="A32" s="17"/>
      <c r="B32" s="21" t="s">
        <v>126</v>
      </c>
      <c r="C32" s="17" t="s">
        <v>67</v>
      </c>
      <c r="D32" s="37">
        <v>23909.38</v>
      </c>
      <c r="E32" s="37">
        <f>37.9811+2.41458+5.12809+14.84953+1.28331+321.35383+0.74531+11.90261+5.625+321.57336+119.82867+49.42387+2.52899+70.68639+0.5003+7.49307+14.81297+1694.11798+8.86382+0.66085+1.3972+4.06947+0.35169+57.06493+0.20378+3.24711+10.65541+32.7109+1.25698+0.69151+19.31361+0.1371+2.04749+4.04408</f>
        <v>2828.9648899999997</v>
      </c>
      <c r="F32" s="21"/>
    </row>
    <row r="33" spans="1:6" ht="30">
      <c r="A33" s="20" t="s">
        <v>109</v>
      </c>
      <c r="B33" s="18" t="s">
        <v>77</v>
      </c>
      <c r="C33" s="16" t="s">
        <v>67</v>
      </c>
      <c r="D33" s="36"/>
      <c r="E33" s="36"/>
      <c r="F33" s="18"/>
    </row>
    <row r="34" spans="1:6">
      <c r="A34" s="20" t="s">
        <v>110</v>
      </c>
      <c r="B34" s="18" t="s">
        <v>78</v>
      </c>
      <c r="C34" s="16" t="s">
        <v>67</v>
      </c>
      <c r="D34" s="36">
        <f>3261.15+13367.52</f>
        <v>16628.670000000002</v>
      </c>
      <c r="E34" s="36"/>
      <c r="F34" s="18"/>
    </row>
    <row r="35" spans="1:6" s="47" customFormat="1" ht="28.5">
      <c r="A35" s="55" t="s">
        <v>18</v>
      </c>
      <c r="B35" s="45" t="s">
        <v>79</v>
      </c>
      <c r="C35" s="44" t="s">
        <v>67</v>
      </c>
      <c r="D35" s="46">
        <f>D38+D39+D44+D48+D50</f>
        <v>211881.59999999998</v>
      </c>
      <c r="E35" s="46">
        <f>E38+E39+E44+E48+E41+E45</f>
        <v>38080.690289999999</v>
      </c>
      <c r="F35" s="45"/>
    </row>
    <row r="36" spans="1:6">
      <c r="A36" s="20" t="s">
        <v>111</v>
      </c>
      <c r="B36" s="18" t="s">
        <v>80</v>
      </c>
      <c r="C36" s="16" t="s">
        <v>67</v>
      </c>
      <c r="D36" s="37"/>
      <c r="E36" s="36"/>
      <c r="F36" s="18"/>
    </row>
    <row r="37" spans="1:6" ht="30">
      <c r="A37" s="20" t="s">
        <v>19</v>
      </c>
      <c r="B37" s="18" t="s">
        <v>21</v>
      </c>
      <c r="C37" s="16" t="s">
        <v>67</v>
      </c>
      <c r="D37" s="37"/>
      <c r="E37" s="36"/>
      <c r="F37" s="18"/>
    </row>
    <row r="38" spans="1:6">
      <c r="A38" s="20" t="s">
        <v>112</v>
      </c>
      <c r="B38" s="18" t="s">
        <v>17</v>
      </c>
      <c r="C38" s="16" t="s">
        <v>67</v>
      </c>
      <c r="D38" s="37">
        <v>177000.5</v>
      </c>
      <c r="E38" s="36">
        <f>29869.13847+283.39583</f>
        <v>30152.534300000003</v>
      </c>
      <c r="F38" s="18"/>
    </row>
    <row r="39" spans="1:6" ht="17.25" customHeight="1">
      <c r="A39" s="20" t="s">
        <v>113</v>
      </c>
      <c r="B39" s="18" t="s">
        <v>81</v>
      </c>
      <c r="C39" s="16" t="s">
        <v>67</v>
      </c>
      <c r="D39" s="37">
        <v>31238.28</v>
      </c>
      <c r="E39" s="36">
        <f>5303.37358+1450.39238</f>
        <v>6753.7659600000006</v>
      </c>
      <c r="F39" s="18"/>
    </row>
    <row r="40" spans="1:6" ht="30">
      <c r="A40" s="20" t="s">
        <v>114</v>
      </c>
      <c r="B40" s="18" t="s">
        <v>82</v>
      </c>
      <c r="C40" s="16" t="s">
        <v>67</v>
      </c>
      <c r="D40" s="37"/>
      <c r="E40" s="36"/>
      <c r="F40" s="18"/>
    </row>
    <row r="41" spans="1:6">
      <c r="A41" s="20" t="s">
        <v>115</v>
      </c>
      <c r="B41" s="18" t="s">
        <v>83</v>
      </c>
      <c r="C41" s="16" t="s">
        <v>67</v>
      </c>
      <c r="D41" s="37"/>
      <c r="E41" s="36">
        <f>1.76288+0.48312</f>
        <v>2.246</v>
      </c>
      <c r="F41" s="18"/>
    </row>
    <row r="42" spans="1:6">
      <c r="A42" s="20" t="s">
        <v>116</v>
      </c>
      <c r="B42" s="18" t="s">
        <v>84</v>
      </c>
      <c r="C42" s="16" t="s">
        <v>67</v>
      </c>
      <c r="D42" s="37"/>
      <c r="E42" s="36"/>
      <c r="F42" s="18"/>
    </row>
    <row r="43" spans="1:6">
      <c r="A43" s="20" t="s">
        <v>117</v>
      </c>
      <c r="B43" s="18" t="s">
        <v>85</v>
      </c>
      <c r="C43" s="16" t="s">
        <v>67</v>
      </c>
      <c r="D43" s="37"/>
      <c r="E43" s="36"/>
      <c r="F43" s="18"/>
    </row>
    <row r="44" spans="1:6">
      <c r="A44" s="20" t="s">
        <v>118</v>
      </c>
      <c r="B44" s="18" t="s">
        <v>86</v>
      </c>
      <c r="C44" s="16" t="s">
        <v>67</v>
      </c>
      <c r="D44" s="37">
        <v>299.33</v>
      </c>
      <c r="E44" s="36">
        <v>22</v>
      </c>
      <c r="F44" s="18"/>
    </row>
    <row r="45" spans="1:6" ht="45">
      <c r="A45" s="20" t="s">
        <v>119</v>
      </c>
      <c r="B45" s="18" t="s">
        <v>87</v>
      </c>
      <c r="C45" s="16" t="s">
        <v>67</v>
      </c>
      <c r="D45" s="37"/>
      <c r="E45" s="39">
        <v>288.70800000000003</v>
      </c>
      <c r="F45" s="18"/>
    </row>
    <row r="46" spans="1:6">
      <c r="A46" s="16" t="s">
        <v>88</v>
      </c>
      <c r="B46" s="18" t="s">
        <v>22</v>
      </c>
      <c r="C46" s="16" t="s">
        <v>23</v>
      </c>
      <c r="D46" s="37"/>
      <c r="E46" s="39">
        <v>35</v>
      </c>
      <c r="F46" s="18"/>
    </row>
    <row r="47" spans="1:6" ht="79.5" customHeight="1">
      <c r="A47" s="20" t="s">
        <v>120</v>
      </c>
      <c r="B47" s="18" t="s">
        <v>24</v>
      </c>
      <c r="C47" s="16" t="s">
        <v>67</v>
      </c>
      <c r="D47" s="37"/>
      <c r="E47" s="36"/>
      <c r="F47" s="18"/>
    </row>
    <row r="48" spans="1:6">
      <c r="A48" s="40" t="s">
        <v>121</v>
      </c>
      <c r="B48" s="35" t="s">
        <v>89</v>
      </c>
      <c r="C48" s="34" t="s">
        <v>67</v>
      </c>
      <c r="D48" s="41">
        <f>D49</f>
        <v>3343.49</v>
      </c>
      <c r="E48" s="41">
        <f>E49</f>
        <v>861.43603000000007</v>
      </c>
      <c r="F48" s="35"/>
    </row>
    <row r="49" spans="1:6">
      <c r="A49" s="20"/>
      <c r="B49" s="21" t="s">
        <v>127</v>
      </c>
      <c r="C49" s="17" t="s">
        <v>67</v>
      </c>
      <c r="D49" s="37">
        <v>3343.49</v>
      </c>
      <c r="E49" s="37">
        <f>854.27097+7.16506</f>
        <v>861.43603000000007</v>
      </c>
      <c r="F49" s="21"/>
    </row>
    <row r="50" spans="1:6" ht="30">
      <c r="A50" s="19" t="s">
        <v>20</v>
      </c>
      <c r="B50" s="18" t="s">
        <v>90</v>
      </c>
      <c r="C50" s="16" t="s">
        <v>67</v>
      </c>
      <c r="D50" s="37"/>
      <c r="E50" s="39">
        <f>E45</f>
        <v>288.70800000000003</v>
      </c>
      <c r="F50" s="18"/>
    </row>
    <row r="51" spans="1:6" ht="30">
      <c r="A51" s="16" t="s">
        <v>25</v>
      </c>
      <c r="B51" s="18" t="s">
        <v>91</v>
      </c>
      <c r="C51" s="16" t="s">
        <v>67</v>
      </c>
      <c r="D51" s="37">
        <f>D20+D24+D26</f>
        <v>38240.9</v>
      </c>
      <c r="E51" s="37">
        <f>E20+E24+E26</f>
        <v>0</v>
      </c>
      <c r="F51" s="18"/>
    </row>
    <row r="52" spans="1:6" s="51" customFormat="1" ht="28.5">
      <c r="A52" s="42" t="s">
        <v>26</v>
      </c>
      <c r="B52" s="48" t="s">
        <v>27</v>
      </c>
      <c r="C52" s="49" t="s">
        <v>67</v>
      </c>
      <c r="D52" s="46"/>
      <c r="E52" s="50">
        <f>E53*3.938</f>
        <v>82137.621237451996</v>
      </c>
      <c r="F52" s="43"/>
    </row>
    <row r="53" spans="1:6">
      <c r="A53" s="69" t="s">
        <v>28</v>
      </c>
      <c r="B53" s="72" t="s">
        <v>29</v>
      </c>
      <c r="C53" s="33"/>
      <c r="D53" s="70"/>
      <c r="E53" s="71">
        <v>20857.699654</v>
      </c>
      <c r="F53" s="66"/>
    </row>
    <row r="54" spans="1:6">
      <c r="A54" s="69"/>
      <c r="B54" s="73"/>
      <c r="C54" s="32"/>
      <c r="D54" s="70"/>
      <c r="E54" s="71"/>
      <c r="F54" s="66"/>
    </row>
    <row r="55" spans="1:6">
      <c r="A55" s="64"/>
      <c r="B55" s="31" t="s">
        <v>30</v>
      </c>
      <c r="C55" s="23" t="s">
        <v>92</v>
      </c>
      <c r="D55" s="65"/>
      <c r="E55" s="71"/>
      <c r="F55" s="66"/>
    </row>
    <row r="56" spans="1:6">
      <c r="A56" s="64" t="s">
        <v>18</v>
      </c>
      <c r="B56" s="72" t="s">
        <v>29</v>
      </c>
      <c r="C56" s="74"/>
      <c r="D56" s="65"/>
      <c r="E56" s="65"/>
      <c r="F56" s="66"/>
    </row>
    <row r="57" spans="1:6">
      <c r="A57" s="64"/>
      <c r="B57" s="73"/>
      <c r="C57" s="75"/>
      <c r="D57" s="65"/>
      <c r="E57" s="65"/>
      <c r="F57" s="66"/>
    </row>
    <row r="58" spans="1:6" ht="30">
      <c r="A58" s="64"/>
      <c r="B58" s="18" t="s">
        <v>31</v>
      </c>
      <c r="C58" s="16" t="s">
        <v>67</v>
      </c>
      <c r="D58" s="65"/>
      <c r="E58" s="65"/>
      <c r="F58" s="66"/>
    </row>
    <row r="59" spans="1:6" ht="45">
      <c r="A59" s="16" t="s">
        <v>33</v>
      </c>
      <c r="B59" s="18" t="s">
        <v>34</v>
      </c>
      <c r="C59" s="38" t="s">
        <v>66</v>
      </c>
      <c r="D59" s="36" t="s">
        <v>66</v>
      </c>
      <c r="E59" s="36" t="s">
        <v>66</v>
      </c>
      <c r="F59" s="38" t="s">
        <v>66</v>
      </c>
    </row>
    <row r="60" spans="1:6">
      <c r="A60" s="16">
        <v>1</v>
      </c>
      <c r="B60" s="18" t="s">
        <v>35</v>
      </c>
      <c r="C60" s="16" t="s">
        <v>36</v>
      </c>
      <c r="D60" s="36"/>
      <c r="E60" s="36"/>
      <c r="F60" s="18"/>
    </row>
    <row r="61" spans="1:6">
      <c r="A61" s="16">
        <v>2</v>
      </c>
      <c r="B61" s="18" t="s">
        <v>37</v>
      </c>
      <c r="C61" s="16" t="s">
        <v>38</v>
      </c>
      <c r="D61" s="36"/>
      <c r="E61" s="7">
        <v>431.935</v>
      </c>
      <c r="F61" s="18"/>
    </row>
    <row r="62" spans="1:6" ht="30">
      <c r="A62" s="16" t="s">
        <v>39</v>
      </c>
      <c r="B62" s="18" t="s">
        <v>93</v>
      </c>
      <c r="C62" s="16" t="s">
        <v>38</v>
      </c>
      <c r="D62" s="36"/>
      <c r="E62" s="36"/>
      <c r="F62" s="18"/>
    </row>
    <row r="63" spans="1:6">
      <c r="A63" s="16">
        <v>3</v>
      </c>
      <c r="B63" s="18" t="s">
        <v>94</v>
      </c>
      <c r="C63" s="16" t="s">
        <v>40</v>
      </c>
      <c r="D63" s="36"/>
      <c r="E63" s="7">
        <v>3147.5</v>
      </c>
      <c r="F63" s="18"/>
    </row>
    <row r="64" spans="1:6" ht="30">
      <c r="A64" s="16" t="s">
        <v>95</v>
      </c>
      <c r="B64" s="18" t="s">
        <v>41</v>
      </c>
      <c r="C64" s="16" t="s">
        <v>40</v>
      </c>
      <c r="D64" s="36"/>
      <c r="E64" s="36"/>
      <c r="F64" s="18"/>
    </row>
    <row r="65" spans="1:6">
      <c r="A65" s="16">
        <v>4</v>
      </c>
      <c r="B65" s="18" t="s">
        <v>96</v>
      </c>
      <c r="C65" s="16" t="s">
        <v>40</v>
      </c>
      <c r="D65" s="36"/>
      <c r="E65" s="7">
        <v>672.5</v>
      </c>
      <c r="F65" s="18"/>
    </row>
    <row r="66" spans="1:6" ht="30">
      <c r="A66" s="16" t="s">
        <v>97</v>
      </c>
      <c r="B66" s="18" t="s">
        <v>42</v>
      </c>
      <c r="C66" s="16" t="s">
        <v>40</v>
      </c>
      <c r="D66" s="36"/>
      <c r="E66" s="36"/>
      <c r="F66" s="18"/>
    </row>
    <row r="67" spans="1:6">
      <c r="A67" s="16">
        <v>5</v>
      </c>
      <c r="B67" s="18" t="s">
        <v>98</v>
      </c>
      <c r="C67" s="16" t="s">
        <v>43</v>
      </c>
      <c r="D67" s="36"/>
      <c r="E67" s="7">
        <v>901.93</v>
      </c>
      <c r="F67" s="18"/>
    </row>
    <row r="68" spans="1:6">
      <c r="A68" s="16" t="s">
        <v>99</v>
      </c>
      <c r="B68" s="18" t="s">
        <v>100</v>
      </c>
      <c r="C68" s="16" t="s">
        <v>43</v>
      </c>
      <c r="D68" s="36"/>
      <c r="E68" s="36"/>
      <c r="F68" s="18"/>
    </row>
    <row r="69" spans="1:6">
      <c r="A69" s="16">
        <v>6</v>
      </c>
      <c r="B69" s="18" t="s">
        <v>44</v>
      </c>
      <c r="C69" s="16" t="s">
        <v>45</v>
      </c>
      <c r="D69" s="36"/>
      <c r="E69" s="7">
        <v>51.72</v>
      </c>
      <c r="F69" s="18"/>
    </row>
    <row r="70" spans="1:6" ht="30">
      <c r="A70" s="16">
        <v>7</v>
      </c>
      <c r="B70" s="18" t="s">
        <v>46</v>
      </c>
      <c r="C70" s="16" t="s">
        <v>67</v>
      </c>
      <c r="D70" s="36"/>
      <c r="E70" s="36"/>
      <c r="F70" s="18"/>
    </row>
    <row r="71" spans="1:6">
      <c r="A71" s="19" t="s">
        <v>47</v>
      </c>
      <c r="B71" s="18" t="s">
        <v>48</v>
      </c>
      <c r="C71" s="16" t="s">
        <v>67</v>
      </c>
      <c r="D71" s="36"/>
      <c r="E71" s="36"/>
      <c r="F71" s="18"/>
    </row>
    <row r="72" spans="1:6" ht="30">
      <c r="A72" s="16">
        <v>8</v>
      </c>
      <c r="B72" s="18" t="s">
        <v>101</v>
      </c>
      <c r="C72" s="16" t="s">
        <v>45</v>
      </c>
      <c r="D72" s="36">
        <v>15.15</v>
      </c>
      <c r="E72" s="36">
        <v>15.15</v>
      </c>
      <c r="F72" s="16" t="s">
        <v>66</v>
      </c>
    </row>
    <row r="73" spans="1:6">
      <c r="A73" s="15"/>
    </row>
    <row r="74" spans="1:6">
      <c r="A74" s="76" t="s">
        <v>49</v>
      </c>
      <c r="B74" s="76"/>
      <c r="C74" s="76"/>
      <c r="D74" s="76"/>
      <c r="E74" s="76"/>
      <c r="F74" s="76"/>
    </row>
    <row r="75" spans="1:6">
      <c r="A75" s="15"/>
    </row>
    <row r="76" spans="1:6" ht="78.75" customHeight="1">
      <c r="A76" s="76" t="s">
        <v>102</v>
      </c>
      <c r="B76" s="76"/>
      <c r="C76" s="76"/>
      <c r="D76" s="76"/>
      <c r="E76" s="76"/>
      <c r="F76" s="76"/>
    </row>
    <row r="77" spans="1:6">
      <c r="A77" s="15"/>
    </row>
    <row r="78" spans="1:6" ht="30.75" customHeight="1">
      <c r="A78" s="76" t="s">
        <v>103</v>
      </c>
      <c r="B78" s="76"/>
      <c r="C78" s="76"/>
      <c r="D78" s="76"/>
      <c r="E78" s="76"/>
      <c r="F78" s="76"/>
    </row>
    <row r="79" spans="1:6">
      <c r="A79" s="15"/>
    </row>
    <row r="80" spans="1:6" ht="34.5" customHeight="1">
      <c r="A80" s="76" t="s">
        <v>104</v>
      </c>
      <c r="B80" s="76"/>
      <c r="C80" s="76"/>
      <c r="D80" s="76"/>
      <c r="E80" s="76"/>
      <c r="F80" s="76"/>
    </row>
    <row r="81" spans="1:6">
      <c r="A81" s="15"/>
    </row>
    <row r="82" spans="1:6" ht="33" customHeight="1">
      <c r="A82" s="76" t="s">
        <v>105</v>
      </c>
      <c r="B82" s="76"/>
      <c r="C82" s="76"/>
      <c r="D82" s="76"/>
      <c r="E82" s="76"/>
      <c r="F82" s="76"/>
    </row>
    <row r="83" spans="1:6">
      <c r="A83" s="15"/>
    </row>
    <row r="84" spans="1:6" ht="48" customHeight="1">
      <c r="A84" s="76" t="s">
        <v>106</v>
      </c>
      <c r="B84" s="76"/>
      <c r="C84" s="76"/>
      <c r="D84" s="76"/>
      <c r="E84" s="76"/>
      <c r="F84" s="76"/>
    </row>
  </sheetData>
  <mergeCells count="25">
    <mergeCell ref="A84:F84"/>
    <mergeCell ref="A11:B11"/>
    <mergeCell ref="A74:F74"/>
    <mergeCell ref="A76:F76"/>
    <mergeCell ref="A78:F78"/>
    <mergeCell ref="A80:F80"/>
    <mergeCell ref="A82:F82"/>
    <mergeCell ref="B13:B14"/>
    <mergeCell ref="C13:C14"/>
    <mergeCell ref="A6:F6"/>
    <mergeCell ref="E2:F2"/>
    <mergeCell ref="E3:F3"/>
    <mergeCell ref="E4:F4"/>
    <mergeCell ref="A56:A58"/>
    <mergeCell ref="D56:D58"/>
    <mergeCell ref="E56:E58"/>
    <mergeCell ref="F56:F58"/>
    <mergeCell ref="D13:E13"/>
    <mergeCell ref="A53:A55"/>
    <mergeCell ref="D53:D55"/>
    <mergeCell ref="E53:E55"/>
    <mergeCell ref="F53:F55"/>
    <mergeCell ref="B53:B54"/>
    <mergeCell ref="B56:B57"/>
    <mergeCell ref="C56:C57"/>
  </mergeCells>
  <pageMargins left="0.70866141732283472" right="0.31496062992125984" top="0.15748031496062992" bottom="0.35433070866141736" header="0.31496062992125984" footer="0.31496062992125984"/>
  <pageSetup paperSize="9"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 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kazarets</dc:creator>
  <cp:lastModifiedBy>Татьяна</cp:lastModifiedBy>
  <cp:lastPrinted>2017-03-06T07:10:22Z</cp:lastPrinted>
  <dcterms:created xsi:type="dcterms:W3CDTF">2016-04-01T03:49:46Z</dcterms:created>
  <dcterms:modified xsi:type="dcterms:W3CDTF">2017-03-27T04:25:14Z</dcterms:modified>
</cp:coreProperties>
</file>