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285" windowHeight="7560" tabRatio="668" activeTab="0"/>
  </bookViews>
  <sheets>
    <sheet name="СВОД" sheetId="1" r:id="rId1"/>
  </sheets>
  <definedNames>
    <definedName name="_xlnm.Print_Area" localSheetId="0">'СВОД'!$A$1:$AF$114</definedName>
  </definedNames>
  <calcPr fullCalcOnLoad="1" fullPrecision="0"/>
</workbook>
</file>

<file path=xl/sharedStrings.xml><?xml version="1.0" encoding="utf-8"?>
<sst xmlns="http://schemas.openxmlformats.org/spreadsheetml/2006/main" count="342" uniqueCount="107">
  <si>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</si>
  <si>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</si>
  <si>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</si>
  <si>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</si>
  <si>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</si>
  <si>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</si>
  <si>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2.</t>
  </si>
  <si>
    <t>3.</t>
  </si>
  <si>
    <t>4.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</si>
  <si>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</si>
  <si>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</si>
  <si>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</si>
  <si>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</si>
  <si>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</si>
  <si>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</si>
  <si>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</si>
  <si>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</si>
  <si>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</si>
  <si>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</si>
  <si>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</si>
  <si>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</si>
  <si>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</si>
  <si>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</si>
  <si>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</si>
  <si>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</si>
  <si>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</si>
  <si>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</si>
  <si>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</si>
  <si>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</si>
  <si>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</si>
  <si>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</si>
  <si>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</si>
  <si>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</si>
  <si>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</si>
  <si>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</si>
  <si>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</si>
  <si>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п/ст "Геолог"</t>
  </si>
  <si>
    <t>Т-1</t>
  </si>
  <si>
    <t>Т-2</t>
  </si>
  <si>
    <t>п/ст "Майская"</t>
  </si>
  <si>
    <t xml:space="preserve">п/ст "Пурпе" </t>
  </si>
  <si>
    <t>Ф-13</t>
  </si>
  <si>
    <t>Ф-16</t>
  </si>
  <si>
    <t>Ф-17</t>
  </si>
  <si>
    <t>Ф-18</t>
  </si>
  <si>
    <t>Ф-4</t>
  </si>
  <si>
    <t>Ф-8</t>
  </si>
  <si>
    <t>Ф-3</t>
  </si>
  <si>
    <t>Ф-11</t>
  </si>
  <si>
    <t>ТП-1,2 Ф-12</t>
  </si>
  <si>
    <t>ТП-1,2 Ф-15</t>
  </si>
  <si>
    <t>ТП-3 Ф-4</t>
  </si>
  <si>
    <t>ТП-3 Ф-19</t>
  </si>
  <si>
    <t xml:space="preserve">ТП-4 </t>
  </si>
  <si>
    <t xml:space="preserve">п/ст "Кедр" </t>
  </si>
  <si>
    <t>Ввод-6 кВ     № 1А</t>
  </si>
  <si>
    <t>Ввод-6 кВ     № 2А</t>
  </si>
  <si>
    <t>п/ст "Ханымей"</t>
  </si>
  <si>
    <t>п/ст "Пур"</t>
  </si>
  <si>
    <t>п/ст "Айваседопур"</t>
  </si>
  <si>
    <t>п/ст "Кирпичная"                                     ЗРУ 10 кВ К-115</t>
  </si>
  <si>
    <t>Гараж ПОМ</t>
  </si>
  <si>
    <t>Тарко-Сале</t>
  </si>
  <si>
    <t>Электростанция №1</t>
  </si>
  <si>
    <t>Электростанция №2</t>
  </si>
  <si>
    <t>Уренгой</t>
  </si>
  <si>
    <t>Электроцех</t>
  </si>
  <si>
    <t>Ханымей</t>
  </si>
  <si>
    <t>Административное здание</t>
  </si>
  <si>
    <t>Пуровск</t>
  </si>
  <si>
    <t>Пурпе</t>
  </si>
  <si>
    <t>Харампур</t>
  </si>
  <si>
    <t>Балок</t>
  </si>
  <si>
    <t>п/ст "Юность"</t>
  </si>
  <si>
    <t>5.</t>
  </si>
  <si>
    <t>6.</t>
  </si>
  <si>
    <t>ВСЕГО</t>
  </si>
  <si>
    <t>Участок КС-02</t>
  </si>
  <si>
    <t>ЗРУ 6 Кв яч.20</t>
  </si>
  <si>
    <t xml:space="preserve">п/ст "Еты-Пур" </t>
  </si>
  <si>
    <t>в том числе яч.К-16</t>
  </si>
  <si>
    <t>Ф-19</t>
  </si>
  <si>
    <t>Ф-2</t>
  </si>
  <si>
    <t>Ф-10</t>
  </si>
  <si>
    <t>Ф-12</t>
  </si>
  <si>
    <t>Г-13</t>
  </si>
  <si>
    <t>Г-14</t>
  </si>
  <si>
    <t>Г-15</t>
  </si>
  <si>
    <t>Г-23</t>
  </si>
  <si>
    <t>Г-24</t>
  </si>
  <si>
    <t>Г-25</t>
  </si>
  <si>
    <t>Г-28</t>
  </si>
  <si>
    <t>КТПН-1</t>
  </si>
  <si>
    <t>КТПН-2</t>
  </si>
  <si>
    <t>ЗРУ 6 кВ, яч.17</t>
  </si>
  <si>
    <t>ЗРУ 6 кВ, яч.2</t>
  </si>
  <si>
    <t xml:space="preserve"> КТПН -6 (КОС)</t>
  </si>
  <si>
    <t>Ведомость результатов замеров активной мощности по ПС "Пурпе", "Пурпейской ЛПУ МГиК" п. Пурпе с 00 до  24  часов  16 декабря 2015 года (время московское), тыс.кВт</t>
  </si>
  <si>
    <t>Ведомость результатов замеров активной мощности по ПС "Геолог" г. Тарко-Сале с 00 до  24  часов  16 декабря 2015 года (время московское), тыс.кВт</t>
  </si>
  <si>
    <t>Ведомость результатов замеров активной мощности по ПС -110/35/6 кВ "Майская" К-29-1 ПС 35/6 "Промысловая" д. Харампур с 00 до  24  часов  16 декабря 2015 года года (время московское), тыс.кВт</t>
  </si>
  <si>
    <t>Ведомость результатов замеров активной мощности по ПС "Еты-Пур"  с. Халясавей с 00 до  24  часов  16 декабря 2015 года года (время московское), тыс.кВт</t>
  </si>
  <si>
    <t>Ведомость результатов замеров активной мощности по п/ст "Ханымей",  п/ст "Кедр"  п. Ханымей с 00 до  24  часов  16 декабря 2015 года года (время московское), тыс.кВт</t>
  </si>
  <si>
    <t>Ведомость результатов замеров активной мощности по п/ст "Юность" п.г.т. Уренгой с 00 до  24  часов  16 декабря 2015 года года (время московское), тыс.кВт</t>
  </si>
  <si>
    <t>Ведомость результатов замеров активной мощности по п/ст "Пур", п/ст "Айваседопур",   п/ст "Кирпичная" п. Пуровск с 00 до  24  часов  16 декабря 2015 года года (время московское), тыс.кВт</t>
  </si>
  <si>
    <t>Ведомость результатов замеров активной мощности на объектах АО "РСК Ямала" (хозяйственные нужды) с 00 до  24  часов  16 декабря 2015 года года (время московское), тыс.кВт</t>
  </si>
  <si>
    <t>филиал АО "Распределительная сетевая компания Ямала" в Пуровском районе</t>
  </si>
  <si>
    <t>"Пурпейская ЛПУ 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</si>
</sst>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_р_._-;\-* #,##0.0000_р_._-;_-* &quot;-&quot;??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.000_ ;\-#,##0.000\ "/>
    <numFmt numFmtId="172" formatCode="#,##0.000"/>
    <numFmt numFmtId="173" formatCode="#,##0.0000"/>
    <numFmt numFmtId="174" formatCode="#,##0.00000"/>
    <numFmt numFmtId="175" formatCode="_(* #,##0.00_);_(* \(#,##0.00\);_(* &quot;-&quot;??_);_(@_)"/>
    <numFmt numFmtId="176" formatCode="#,##0.0000_ ;\-#,##0.0000\ "/>
    <numFmt numFmtId="177" formatCode="#,##0.0_ ;\-#,##0.0\ "/>
    <numFmt numFmtId="178" formatCode="#,##0.00000_ ;\-#,##0.00000\ "/>
    <numFmt numFmtId="179" formatCode="#,##0_ ;\-#,##0\ "/>
    <numFmt numFmtId="180" formatCode="[$-FC19]d\ mmmm\ yyyy\ &quot;г.&quot;"/>
    <numFmt numFmtId="181" formatCode="0.0"/>
    <numFmt numFmtId="182" formatCode="0.000"/>
    <numFmt numFmtId="183" formatCode="0.0000"/>
    <numFmt numFmtId="184" formatCode="000000"/>
    <numFmt numFmtId="185" formatCode="0.00000"/>
    <numFmt numFmtId="186" formatCode="#,##0.0"/>
  </numFmts>
  <fonts count="6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name val="Arial Cyr"/>
      <family val="0"/>
    </font>
    <font>
      <sz val="11"/>
      <name val="Arial Cyr"/>
      <family val="0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2" fontId="8" fillId="0" borderId="0" xfId="0" applyNumberFormat="1" applyFont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9" fillId="33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71" fontId="8" fillId="0" borderId="0" xfId="60" applyNumberFormat="1" applyFont="1" applyFill="1" applyBorder="1" applyAlignment="1">
      <alignment horizontal="center"/>
    </xf>
    <xf numFmtId="172" fontId="8" fillId="0" borderId="0" xfId="6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3" fillId="0" borderId="10" xfId="57" applyNumberFormat="1" applyFont="1" applyBorder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171" fontId="14" fillId="33" borderId="10" xfId="60" applyNumberFormat="1" applyFont="1" applyFill="1" applyBorder="1" applyAlignment="1">
      <alignment horizontal="center" vertical="center"/>
    </xf>
    <xf numFmtId="172" fontId="14" fillId="33" borderId="10" xfId="0" applyNumberFormat="1" applyFont="1" applyFill="1" applyBorder="1" applyAlignment="1">
      <alignment horizontal="center" vertical="center"/>
    </xf>
    <xf numFmtId="172" fontId="14" fillId="33" borderId="12" xfId="0" applyNumberFormat="1" applyFont="1" applyFill="1" applyBorder="1" applyAlignment="1">
      <alignment horizontal="center" vertical="center"/>
    </xf>
    <xf numFmtId="171" fontId="14" fillId="33" borderId="10" xfId="6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172" fontId="14" fillId="33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72" fontId="13" fillId="0" borderId="13" xfId="0" applyNumberFormat="1" applyFont="1" applyBorder="1" applyAlignment="1">
      <alignment horizontal="center"/>
    </xf>
    <xf numFmtId="172" fontId="13" fillId="0" borderId="14" xfId="57" applyNumberFormat="1" applyFont="1" applyBorder="1" applyAlignment="1">
      <alignment horizontal="center"/>
    </xf>
    <xf numFmtId="172" fontId="13" fillId="0" borderId="13" xfId="57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72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172" fontId="16" fillId="0" borderId="0" xfId="6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57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1" fontId="14" fillId="33" borderId="13" xfId="60" applyNumberFormat="1" applyFont="1" applyFill="1" applyBorder="1" applyAlignment="1">
      <alignment horizontal="center" vertical="center"/>
    </xf>
    <xf numFmtId="171" fontId="14" fillId="33" borderId="14" xfId="60" applyNumberFormat="1" applyFont="1" applyFill="1" applyBorder="1" applyAlignment="1">
      <alignment horizontal="center" vertical="center"/>
    </xf>
    <xf numFmtId="171" fontId="14" fillId="33" borderId="14" xfId="60" applyNumberFormat="1" applyFont="1" applyFill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172" fontId="13" fillId="0" borderId="16" xfId="0" applyNumberFormat="1" applyFont="1" applyFill="1" applyBorder="1" applyAlignment="1">
      <alignment horizontal="center"/>
    </xf>
    <xf numFmtId="171" fontId="14" fillId="33" borderId="13" xfId="60" applyNumberFormat="1" applyFont="1" applyFill="1" applyBorder="1" applyAlignment="1">
      <alignment horizontal="center"/>
    </xf>
    <xf numFmtId="172" fontId="14" fillId="33" borderId="14" xfId="60" applyNumberFormat="1" applyFont="1" applyFill="1" applyBorder="1" applyAlignment="1">
      <alignment horizontal="center" vertical="center"/>
    </xf>
    <xf numFmtId="172" fontId="13" fillId="0" borderId="14" xfId="60" applyNumberFormat="1" applyFont="1" applyFill="1" applyBorder="1" applyAlignment="1">
      <alignment horizontal="center"/>
    </xf>
    <xf numFmtId="172" fontId="14" fillId="33" borderId="14" xfId="60" applyNumberFormat="1" applyFont="1" applyFill="1" applyBorder="1" applyAlignment="1">
      <alignment horizontal="center"/>
    </xf>
    <xf numFmtId="171" fontId="14" fillId="33" borderId="17" xfId="60" applyNumberFormat="1" applyFont="1" applyFill="1" applyBorder="1" applyAlignment="1">
      <alignment horizontal="center"/>
    </xf>
    <xf numFmtId="171" fontId="13" fillId="0" borderId="17" xfId="60" applyNumberFormat="1" applyFont="1" applyFill="1" applyBorder="1" applyAlignment="1">
      <alignment horizontal="center"/>
    </xf>
    <xf numFmtId="171" fontId="13" fillId="0" borderId="18" xfId="60" applyNumberFormat="1" applyFont="1" applyFill="1" applyBorder="1" applyAlignment="1">
      <alignment horizontal="center"/>
    </xf>
    <xf numFmtId="172" fontId="13" fillId="0" borderId="14" xfId="60" applyNumberFormat="1" applyFont="1" applyFill="1" applyBorder="1" applyAlignment="1">
      <alignment horizontal="center" vertical="center"/>
    </xf>
    <xf numFmtId="171" fontId="14" fillId="33" borderId="17" xfId="60" applyNumberFormat="1" applyFont="1" applyFill="1" applyBorder="1" applyAlignment="1">
      <alignment horizontal="center" vertical="center"/>
    </xf>
    <xf numFmtId="171" fontId="18" fillId="0" borderId="0" xfId="0" applyNumberFormat="1" applyFont="1" applyBorder="1" applyAlignment="1">
      <alignment/>
    </xf>
    <xf numFmtId="172" fontId="12" fillId="0" borderId="0" xfId="57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1" fontId="13" fillId="0" borderId="0" xfId="60" applyNumberFormat="1" applyFont="1" applyFill="1" applyBorder="1" applyAlignment="1">
      <alignment horizontal="center"/>
    </xf>
    <xf numFmtId="172" fontId="13" fillId="0" borderId="0" xfId="6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13" fillId="0" borderId="11" xfId="6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171" fontId="13" fillId="0" borderId="19" xfId="60" applyNumberFormat="1" applyFont="1" applyFill="1" applyBorder="1" applyAlignment="1">
      <alignment horizontal="center"/>
    </xf>
    <xf numFmtId="164" fontId="13" fillId="0" borderId="17" xfId="60" applyNumberFormat="1" applyFont="1" applyBorder="1" applyAlignment="1">
      <alignment horizontal="center"/>
    </xf>
    <xf numFmtId="171" fontId="13" fillId="0" borderId="20" xfId="60" applyNumberFormat="1" applyFont="1" applyFill="1" applyBorder="1" applyAlignment="1">
      <alignment horizontal="center"/>
    </xf>
    <xf numFmtId="171" fontId="13" fillId="0" borderId="21" xfId="0" applyNumberFormat="1" applyFont="1" applyFill="1" applyBorder="1" applyAlignment="1">
      <alignment horizontal="center"/>
    </xf>
    <xf numFmtId="171" fontId="13" fillId="0" borderId="22" xfId="0" applyNumberFormat="1" applyFont="1" applyFill="1" applyBorder="1" applyAlignment="1">
      <alignment horizontal="center"/>
    </xf>
    <xf numFmtId="164" fontId="13" fillId="0" borderId="18" xfId="60" applyNumberFormat="1" applyFont="1" applyBorder="1" applyAlignment="1">
      <alignment horizontal="center"/>
    </xf>
    <xf numFmtId="171" fontId="13" fillId="0" borderId="23" xfId="60" applyNumberFormat="1" applyFont="1" applyFill="1" applyBorder="1" applyAlignment="1">
      <alignment horizontal="center"/>
    </xf>
    <xf numFmtId="171" fontId="13" fillId="0" borderId="24" xfId="0" applyNumberFormat="1" applyFont="1" applyFill="1" applyBorder="1" applyAlignment="1">
      <alignment horizontal="center"/>
    </xf>
    <xf numFmtId="171" fontId="13" fillId="0" borderId="25" xfId="0" applyNumberFormat="1" applyFont="1" applyFill="1" applyBorder="1" applyAlignment="1">
      <alignment horizontal="center"/>
    </xf>
    <xf numFmtId="182" fontId="14" fillId="33" borderId="10" xfId="60" applyNumberFormat="1" applyFont="1" applyFill="1" applyBorder="1" applyAlignment="1">
      <alignment horizontal="center" vertical="center"/>
    </xf>
    <xf numFmtId="182" fontId="14" fillId="33" borderId="13" xfId="60" applyNumberFormat="1" applyFont="1" applyFill="1" applyBorder="1" applyAlignment="1">
      <alignment horizontal="center" vertical="center"/>
    </xf>
    <xf numFmtId="182" fontId="14" fillId="33" borderId="14" xfId="60" applyNumberFormat="1" applyFont="1" applyFill="1" applyBorder="1" applyAlignment="1">
      <alignment horizontal="center" vertical="center"/>
    </xf>
    <xf numFmtId="0" fontId="14" fillId="33" borderId="17" xfId="60" applyNumberFormat="1" applyFont="1" applyFill="1" applyBorder="1" applyAlignment="1">
      <alignment horizontal="center" vertical="center"/>
    </xf>
    <xf numFmtId="182" fontId="14" fillId="33" borderId="17" xfId="6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 vertical="center"/>
    </xf>
    <xf numFmtId="171" fontId="13" fillId="0" borderId="0" xfId="60" applyNumberFormat="1" applyFont="1" applyFill="1" applyBorder="1" applyAlignment="1">
      <alignment horizontal="center" vertical="center"/>
    </xf>
    <xf numFmtId="172" fontId="13" fillId="0" borderId="0" xfId="6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1" fontId="14" fillId="33" borderId="15" xfId="60" applyNumberFormat="1" applyFont="1" applyFill="1" applyBorder="1" applyAlignment="1">
      <alignment horizontal="center" vertical="center"/>
    </xf>
    <xf numFmtId="172" fontId="14" fillId="33" borderId="11" xfId="60" applyNumberFormat="1" applyFont="1" applyFill="1" applyBorder="1" applyAlignment="1">
      <alignment horizontal="center" vertical="center"/>
    </xf>
    <xf numFmtId="172" fontId="13" fillId="0" borderId="11" xfId="60" applyNumberFormat="1" applyFont="1" applyFill="1" applyBorder="1" applyAlignment="1">
      <alignment horizontal="center" vertical="center"/>
    </xf>
    <xf numFmtId="171" fontId="14" fillId="33" borderId="26" xfId="60" applyNumberFormat="1" applyFont="1" applyFill="1" applyBorder="1" applyAlignment="1">
      <alignment horizontal="center" vertical="center"/>
    </xf>
    <xf numFmtId="171" fontId="14" fillId="33" borderId="27" xfId="60" applyNumberFormat="1" applyFont="1" applyFill="1" applyBorder="1" applyAlignment="1">
      <alignment horizontal="center" vertical="center"/>
    </xf>
    <xf numFmtId="172" fontId="17" fillId="0" borderId="0" xfId="0" applyNumberFormat="1" applyFont="1" applyAlignment="1">
      <alignment/>
    </xf>
    <xf numFmtId="172" fontId="14" fillId="33" borderId="28" xfId="60" applyNumberFormat="1" applyFont="1" applyFill="1" applyBorder="1" applyAlignment="1">
      <alignment horizontal="center" vertical="center"/>
    </xf>
    <xf numFmtId="172" fontId="14" fillId="33" borderId="29" xfId="0" applyNumberFormat="1" applyFont="1" applyFill="1" applyBorder="1" applyAlignment="1">
      <alignment horizontal="center" vertical="center"/>
    </xf>
    <xf numFmtId="172" fontId="14" fillId="33" borderId="30" xfId="0" applyNumberFormat="1" applyFont="1" applyFill="1" applyBorder="1" applyAlignment="1">
      <alignment horizontal="center" vertical="center"/>
    </xf>
    <xf numFmtId="172" fontId="13" fillId="0" borderId="31" xfId="6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32" xfId="0" applyNumberFormat="1" applyFont="1" applyFill="1" applyBorder="1" applyAlignment="1">
      <alignment horizontal="center"/>
    </xf>
    <xf numFmtId="43" fontId="10" fillId="0" borderId="11" xfId="0" applyNumberFormat="1" applyFont="1" applyFill="1" applyBorder="1" applyAlignment="1">
      <alignment horizontal="center"/>
    </xf>
    <xf numFmtId="43" fontId="10" fillId="0" borderId="32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172" fontId="14" fillId="33" borderId="13" xfId="0" applyNumberFormat="1" applyFont="1" applyFill="1" applyBorder="1" applyAlignment="1">
      <alignment horizontal="center"/>
    </xf>
    <xf numFmtId="172" fontId="14" fillId="33" borderId="14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82" fontId="12" fillId="0" borderId="0" xfId="57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164" fontId="13" fillId="0" borderId="0" xfId="60" applyNumberFormat="1" applyFont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4" fontId="12" fillId="0" borderId="33" xfId="0" applyNumberFormat="1" applyFont="1" applyFill="1" applyBorder="1" applyAlignment="1">
      <alignment horizontal="center"/>
    </xf>
    <xf numFmtId="14" fontId="12" fillId="0" borderId="34" xfId="0" applyNumberFormat="1" applyFont="1" applyFill="1" applyBorder="1" applyAlignment="1">
      <alignment horizontal="center"/>
    </xf>
    <xf numFmtId="171" fontId="14" fillId="33" borderId="21" xfId="60" applyNumberFormat="1" applyFont="1" applyFill="1" applyBorder="1" applyAlignment="1">
      <alignment horizontal="center"/>
    </xf>
    <xf numFmtId="171" fontId="14" fillId="33" borderId="35" xfId="60" applyNumberFormat="1" applyFont="1" applyFill="1" applyBorder="1" applyAlignment="1">
      <alignment horizontal="center"/>
    </xf>
    <xf numFmtId="171" fontId="14" fillId="33" borderId="20" xfId="6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 vertical="center"/>
    </xf>
    <xf numFmtId="172" fontId="14" fillId="33" borderId="27" xfId="60" applyNumberFormat="1" applyFont="1" applyFill="1" applyBorder="1" applyAlignment="1">
      <alignment horizontal="center" vertical="center"/>
    </xf>
    <xf numFmtId="172" fontId="14" fillId="33" borderId="15" xfId="0" applyNumberFormat="1" applyFont="1" applyFill="1" applyBorder="1" applyAlignment="1">
      <alignment horizontal="center" vertical="center"/>
    </xf>
    <xf numFmtId="172" fontId="14" fillId="33" borderId="16" xfId="0" applyNumberFormat="1" applyFont="1" applyFill="1" applyBorder="1" applyAlignment="1">
      <alignment horizontal="center" vertical="center"/>
    </xf>
    <xf numFmtId="14" fontId="13" fillId="0" borderId="3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2" fontId="13" fillId="0" borderId="17" xfId="60" applyNumberFormat="1" applyFont="1" applyFill="1" applyBorder="1" applyAlignment="1">
      <alignment horizontal="center" vertical="center"/>
    </xf>
    <xf numFmtId="0" fontId="13" fillId="0" borderId="17" xfId="60" applyNumberFormat="1" applyFont="1" applyFill="1" applyBorder="1" applyAlignment="1">
      <alignment horizontal="center" vertical="center"/>
    </xf>
    <xf numFmtId="2" fontId="14" fillId="33" borderId="11" xfId="6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172" fontId="14" fillId="33" borderId="31" xfId="6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2" fillId="0" borderId="31" xfId="0" applyNumberFormat="1" applyFont="1" applyFill="1" applyBorder="1" applyAlignment="1">
      <alignment horizontal="center"/>
    </xf>
    <xf numFmtId="176" fontId="29" fillId="32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 horizontal="center"/>
    </xf>
    <xf numFmtId="182" fontId="8" fillId="0" borderId="14" xfId="0" applyNumberFormat="1" applyFont="1" applyFill="1" applyBorder="1" applyAlignment="1">
      <alignment horizontal="center"/>
    </xf>
    <xf numFmtId="176" fontId="29" fillId="32" borderId="13" xfId="0" applyNumberFormat="1" applyFont="1" applyFill="1" applyBorder="1" applyAlignment="1">
      <alignment horizontal="center" vertical="center"/>
    </xf>
    <xf numFmtId="176" fontId="29" fillId="32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3" fillId="0" borderId="37" xfId="0" applyNumberFormat="1" applyFont="1" applyBorder="1" applyAlignment="1">
      <alignment horizontal="center"/>
    </xf>
    <xf numFmtId="172" fontId="13" fillId="0" borderId="20" xfId="60" applyNumberFormat="1" applyFont="1" applyFill="1" applyBorder="1" applyAlignment="1">
      <alignment horizontal="center"/>
    </xf>
    <xf numFmtId="172" fontId="13" fillId="0" borderId="21" xfId="0" applyNumberFormat="1" applyFont="1" applyFill="1" applyBorder="1" applyAlignment="1">
      <alignment horizontal="center"/>
    </xf>
    <xf numFmtId="172" fontId="13" fillId="0" borderId="22" xfId="0" applyNumberFormat="1" applyFont="1" applyFill="1" applyBorder="1" applyAlignment="1">
      <alignment horizontal="center"/>
    </xf>
    <xf numFmtId="172" fontId="13" fillId="0" borderId="38" xfId="0" applyNumberFormat="1" applyFont="1" applyBorder="1" applyAlignment="1">
      <alignment horizontal="center"/>
    </xf>
    <xf numFmtId="172" fontId="13" fillId="0" borderId="23" xfId="60" applyNumberFormat="1" applyFont="1" applyFill="1" applyBorder="1" applyAlignment="1">
      <alignment horizontal="center"/>
    </xf>
    <xf numFmtId="172" fontId="13" fillId="0" borderId="24" xfId="0" applyNumberFormat="1" applyFont="1" applyFill="1" applyBorder="1" applyAlignment="1">
      <alignment horizontal="center"/>
    </xf>
    <xf numFmtId="172" fontId="13" fillId="0" borderId="25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6" fontId="13" fillId="0" borderId="10" xfId="60" applyNumberFormat="1" applyFont="1" applyFill="1" applyBorder="1" applyAlignment="1">
      <alignment horizontal="center" vertical="center"/>
    </xf>
    <xf numFmtId="176" fontId="13" fillId="0" borderId="13" xfId="60" applyNumberFormat="1" applyFont="1" applyFill="1" applyBorder="1" applyAlignment="1">
      <alignment horizontal="center" vertical="center"/>
    </xf>
    <xf numFmtId="176" fontId="13" fillId="0" borderId="14" xfId="60" applyNumberFormat="1" applyFont="1" applyFill="1" applyBorder="1" applyAlignment="1">
      <alignment horizontal="center" vertical="center"/>
    </xf>
    <xf numFmtId="164" fontId="12" fillId="0" borderId="18" xfId="60" applyNumberFormat="1" applyFont="1" applyBorder="1" applyAlignment="1">
      <alignment horizontal="center"/>
    </xf>
    <xf numFmtId="171" fontId="12" fillId="0" borderId="23" xfId="60" applyNumberFormat="1" applyFont="1" applyFill="1" applyBorder="1" applyAlignment="1">
      <alignment horizontal="center"/>
    </xf>
    <xf numFmtId="171" fontId="12" fillId="0" borderId="24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2" fontId="13" fillId="0" borderId="39" xfId="0" applyNumberFormat="1" applyFont="1" applyBorder="1" applyAlignment="1">
      <alignment horizontal="center" vertical="center"/>
    </xf>
    <xf numFmtId="4" fontId="13" fillId="0" borderId="11" xfId="6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2" fontId="14" fillId="33" borderId="15" xfId="60" applyNumberFormat="1" applyFont="1" applyFill="1" applyBorder="1" applyAlignment="1">
      <alignment horizontal="center" vertical="center"/>
    </xf>
    <xf numFmtId="182" fontId="14" fillId="33" borderId="26" xfId="60" applyNumberFormat="1" applyFont="1" applyFill="1" applyBorder="1" applyAlignment="1">
      <alignment horizontal="center" vertical="center"/>
    </xf>
    <xf numFmtId="182" fontId="14" fillId="33" borderId="27" xfId="60" applyNumberFormat="1" applyFont="1" applyFill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182" fontId="8" fillId="0" borderId="11" xfId="57" applyNumberFormat="1" applyFont="1" applyBorder="1" applyAlignment="1">
      <alignment horizontal="center"/>
    </xf>
    <xf numFmtId="182" fontId="8" fillId="0" borderId="10" xfId="57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8" fillId="32" borderId="10" xfId="0" applyNumberFormat="1" applyFont="1" applyFill="1" applyBorder="1" applyAlignment="1">
      <alignment horizontal="center"/>
    </xf>
    <xf numFmtId="182" fontId="8" fillId="0" borderId="15" xfId="57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center"/>
    </xf>
    <xf numFmtId="182" fontId="8" fillId="0" borderId="26" xfId="0" applyNumberFormat="1" applyFont="1" applyBorder="1" applyAlignment="1">
      <alignment horizontal="center"/>
    </xf>
    <xf numFmtId="182" fontId="8" fillId="0" borderId="16" xfId="57" applyNumberFormat="1" applyFont="1" applyBorder="1" applyAlignment="1">
      <alignment horizontal="center"/>
    </xf>
    <xf numFmtId="182" fontId="8" fillId="0" borderId="27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182" fontId="8" fillId="0" borderId="14" xfId="57" applyNumberFormat="1" applyFont="1" applyBorder="1" applyAlignment="1">
      <alignment horizontal="center"/>
    </xf>
    <xf numFmtId="182" fontId="8" fillId="0" borderId="13" xfId="57" applyNumberFormat="1" applyFont="1" applyBorder="1" applyAlignment="1">
      <alignment horizontal="center"/>
    </xf>
    <xf numFmtId="182" fontId="8" fillId="0" borderId="12" xfId="0" applyNumberFormat="1" applyFont="1" applyFill="1" applyBorder="1" applyAlignment="1">
      <alignment horizontal="center"/>
    </xf>
    <xf numFmtId="182" fontId="8" fillId="0" borderId="24" xfId="0" applyNumberFormat="1" applyFont="1" applyBorder="1" applyAlignment="1">
      <alignment horizontal="center"/>
    </xf>
    <xf numFmtId="182" fontId="8" fillId="0" borderId="24" xfId="0" applyNumberFormat="1" applyFont="1" applyFill="1" applyBorder="1" applyAlignment="1">
      <alignment horizontal="center"/>
    </xf>
    <xf numFmtId="182" fontId="8" fillId="0" borderId="40" xfId="0" applyNumberFormat="1" applyFont="1" applyFill="1" applyBorder="1" applyAlignment="1">
      <alignment horizontal="center"/>
    </xf>
    <xf numFmtId="182" fontId="8" fillId="0" borderId="23" xfId="0" applyNumberFormat="1" applyFont="1" applyFill="1" applyBorder="1" applyAlignment="1">
      <alignment horizontal="center"/>
    </xf>
    <xf numFmtId="182" fontId="8" fillId="0" borderId="25" xfId="0" applyNumberFormat="1" applyFont="1" applyFill="1" applyBorder="1" applyAlignment="1">
      <alignment horizontal="center"/>
    </xf>
    <xf numFmtId="182" fontId="29" fillId="0" borderId="10" xfId="0" applyNumberFormat="1" applyFont="1" applyFill="1" applyBorder="1" applyAlignment="1">
      <alignment horizontal="center"/>
    </xf>
    <xf numFmtId="182" fontId="29" fillId="0" borderId="13" xfId="0" applyNumberFormat="1" applyFont="1" applyFill="1" applyBorder="1" applyAlignment="1">
      <alignment horizontal="center"/>
    </xf>
    <xf numFmtId="182" fontId="29" fillId="0" borderId="14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center"/>
    </xf>
    <xf numFmtId="172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172" fontId="8" fillId="32" borderId="21" xfId="0" applyNumberFormat="1" applyFont="1" applyFill="1" applyBorder="1" applyAlignment="1">
      <alignment horizontal="center"/>
    </xf>
    <xf numFmtId="172" fontId="8" fillId="32" borderId="20" xfId="57" applyNumberFormat="1" applyFont="1" applyFill="1" applyBorder="1" applyAlignment="1">
      <alignment horizontal="center"/>
    </xf>
    <xf numFmtId="172" fontId="8" fillId="32" borderId="20" xfId="0" applyNumberFormat="1" applyFont="1" applyFill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/>
    </xf>
    <xf numFmtId="171" fontId="14" fillId="33" borderId="43" xfId="60" applyNumberFormat="1" applyFont="1" applyFill="1" applyBorder="1" applyAlignment="1">
      <alignment horizontal="center" vertical="center"/>
    </xf>
    <xf numFmtId="171" fontId="14" fillId="33" borderId="41" xfId="60" applyNumberFormat="1" applyFont="1" applyFill="1" applyBorder="1" applyAlignment="1">
      <alignment horizontal="center" vertical="center"/>
    </xf>
    <xf numFmtId="171" fontId="14" fillId="33" borderId="42" xfId="60" applyNumberFormat="1" applyFont="1" applyFill="1" applyBorder="1" applyAlignment="1">
      <alignment horizontal="center" vertical="center"/>
    </xf>
    <xf numFmtId="171" fontId="14" fillId="33" borderId="21" xfId="60" applyNumberFormat="1" applyFont="1" applyFill="1" applyBorder="1" applyAlignment="1">
      <alignment horizontal="center" vertical="center"/>
    </xf>
    <xf numFmtId="171" fontId="14" fillId="33" borderId="35" xfId="60" applyNumberFormat="1" applyFont="1" applyFill="1" applyBorder="1" applyAlignment="1">
      <alignment horizontal="center" vertical="center"/>
    </xf>
    <xf numFmtId="171" fontId="14" fillId="33" borderId="20" xfId="60" applyNumberFormat="1" applyFont="1" applyFill="1" applyBorder="1" applyAlignment="1">
      <alignment horizontal="center" vertical="center"/>
    </xf>
    <xf numFmtId="171" fontId="14" fillId="13" borderId="11" xfId="60" applyNumberFormat="1" applyFont="1" applyFill="1" applyBorder="1" applyAlignment="1">
      <alignment horizontal="center"/>
    </xf>
    <xf numFmtId="171" fontId="14" fillId="13" borderId="10" xfId="60" applyNumberFormat="1" applyFont="1" applyFill="1" applyBorder="1" applyAlignment="1">
      <alignment horizontal="center"/>
    </xf>
    <xf numFmtId="171" fontId="14" fillId="13" borderId="12" xfId="60" applyNumberFormat="1" applyFont="1" applyFill="1" applyBorder="1" applyAlignment="1">
      <alignment horizontal="center"/>
    </xf>
    <xf numFmtId="172" fontId="13" fillId="13" borderId="11" xfId="0" applyNumberFormat="1" applyFont="1" applyFill="1" applyBorder="1" applyAlignment="1">
      <alignment horizontal="center"/>
    </xf>
    <xf numFmtId="172" fontId="13" fillId="13" borderId="10" xfId="0" applyNumberFormat="1" applyFont="1" applyFill="1" applyBorder="1" applyAlignment="1">
      <alignment horizontal="center"/>
    </xf>
    <xf numFmtId="172" fontId="13" fillId="13" borderId="12" xfId="0" applyNumberFormat="1" applyFont="1" applyFill="1" applyBorder="1" applyAlignment="1">
      <alignment horizontal="center"/>
    </xf>
    <xf numFmtId="172" fontId="13" fillId="13" borderId="11" xfId="0" applyNumberFormat="1" applyFont="1" applyFill="1" applyBorder="1" applyAlignment="1">
      <alignment horizontal="center" vertical="center"/>
    </xf>
    <xf numFmtId="172" fontId="13" fillId="13" borderId="10" xfId="0" applyNumberFormat="1" applyFont="1" applyFill="1" applyBorder="1" applyAlignment="1">
      <alignment horizontal="center" vertical="center"/>
    </xf>
    <xf numFmtId="172" fontId="13" fillId="13" borderId="12" xfId="0" applyNumberFormat="1" applyFont="1" applyFill="1" applyBorder="1" applyAlignment="1">
      <alignment horizontal="center" vertical="center"/>
    </xf>
    <xf numFmtId="182" fontId="14" fillId="13" borderId="11" xfId="60" applyNumberFormat="1" applyFont="1" applyFill="1" applyBorder="1" applyAlignment="1">
      <alignment horizontal="center" vertical="center"/>
    </xf>
    <xf numFmtId="182" fontId="14" fillId="13" borderId="10" xfId="60" applyNumberFormat="1" applyFont="1" applyFill="1" applyBorder="1" applyAlignment="1">
      <alignment horizontal="center" vertical="center"/>
    </xf>
    <xf numFmtId="182" fontId="14" fillId="13" borderId="12" xfId="60" applyNumberFormat="1" applyFont="1" applyFill="1" applyBorder="1" applyAlignment="1">
      <alignment horizontal="center" vertical="center"/>
    </xf>
    <xf numFmtId="176" fontId="29" fillId="13" borderId="11" xfId="0" applyNumberFormat="1" applyFont="1" applyFill="1" applyBorder="1" applyAlignment="1">
      <alignment horizontal="center" vertical="center"/>
    </xf>
    <xf numFmtId="176" fontId="29" fillId="13" borderId="10" xfId="0" applyNumberFormat="1" applyFont="1" applyFill="1" applyBorder="1" applyAlignment="1">
      <alignment horizontal="center" vertical="center"/>
    </xf>
    <xf numFmtId="176" fontId="29" fillId="13" borderId="12" xfId="0" applyNumberFormat="1" applyFont="1" applyFill="1" applyBorder="1" applyAlignment="1">
      <alignment horizontal="center" vertical="center"/>
    </xf>
    <xf numFmtId="171" fontId="14" fillId="13" borderId="32" xfId="60" applyNumberFormat="1" applyFont="1" applyFill="1" applyBorder="1" applyAlignment="1">
      <alignment horizontal="center" vertical="center"/>
    </xf>
    <xf numFmtId="171" fontId="14" fillId="13" borderId="43" xfId="60" applyNumberFormat="1" applyFont="1" applyFill="1" applyBorder="1" applyAlignment="1">
      <alignment horizontal="center" vertical="center"/>
    </xf>
    <xf numFmtId="171" fontId="14" fillId="13" borderId="45" xfId="60" applyNumberFormat="1" applyFont="1" applyFill="1" applyBorder="1" applyAlignment="1">
      <alignment horizontal="center" vertical="center"/>
    </xf>
    <xf numFmtId="171" fontId="14" fillId="13" borderId="46" xfId="60" applyNumberFormat="1" applyFont="1" applyFill="1" applyBorder="1" applyAlignment="1">
      <alignment horizontal="center" vertical="center"/>
    </xf>
    <xf numFmtId="171" fontId="14" fillId="13" borderId="21" xfId="60" applyNumberFormat="1" applyFont="1" applyFill="1" applyBorder="1" applyAlignment="1">
      <alignment horizontal="center" vertical="center"/>
    </xf>
    <xf numFmtId="171" fontId="14" fillId="13" borderId="22" xfId="60" applyNumberFormat="1" applyFont="1" applyFill="1" applyBorder="1" applyAlignment="1">
      <alignment horizontal="center" vertical="center"/>
    </xf>
    <xf numFmtId="171" fontId="14" fillId="13" borderId="46" xfId="60" applyNumberFormat="1" applyFont="1" applyFill="1" applyBorder="1" applyAlignment="1">
      <alignment horizontal="center"/>
    </xf>
    <xf numFmtId="171" fontId="14" fillId="13" borderId="21" xfId="60" applyNumberFormat="1" applyFont="1" applyFill="1" applyBorder="1" applyAlignment="1">
      <alignment horizontal="center"/>
    </xf>
    <xf numFmtId="171" fontId="14" fillId="13" borderId="22" xfId="60" applyNumberFormat="1" applyFont="1" applyFill="1" applyBorder="1" applyAlignment="1">
      <alignment horizontal="center"/>
    </xf>
    <xf numFmtId="171" fontId="14" fillId="13" borderId="11" xfId="60" applyNumberFormat="1" applyFont="1" applyFill="1" applyBorder="1" applyAlignment="1">
      <alignment horizontal="center" vertical="center"/>
    </xf>
    <xf numFmtId="171" fontId="14" fillId="13" borderId="10" xfId="60" applyNumberFormat="1" applyFont="1" applyFill="1" applyBorder="1" applyAlignment="1">
      <alignment horizontal="center" vertical="center"/>
    </xf>
    <xf numFmtId="171" fontId="14" fillId="13" borderId="12" xfId="60" applyNumberFormat="1" applyFont="1" applyFill="1" applyBorder="1" applyAlignment="1">
      <alignment horizontal="center" vertical="center"/>
    </xf>
    <xf numFmtId="176" fontId="13" fillId="13" borderId="11" xfId="60" applyNumberFormat="1" applyFont="1" applyFill="1" applyBorder="1" applyAlignment="1">
      <alignment horizontal="center" vertical="center"/>
    </xf>
    <xf numFmtId="176" fontId="13" fillId="13" borderId="10" xfId="60" applyNumberFormat="1" applyFont="1" applyFill="1" applyBorder="1" applyAlignment="1">
      <alignment horizontal="center" vertical="center"/>
    </xf>
    <xf numFmtId="176" fontId="13" fillId="13" borderId="12" xfId="60" applyNumberFormat="1" applyFont="1" applyFill="1" applyBorder="1" applyAlignment="1">
      <alignment horizontal="center" vertical="center"/>
    </xf>
    <xf numFmtId="171" fontId="14" fillId="13" borderId="31" xfId="60" applyNumberFormat="1" applyFont="1" applyFill="1" applyBorder="1" applyAlignment="1">
      <alignment horizontal="center" vertical="center"/>
    </xf>
    <xf numFmtId="171" fontId="14" fillId="13" borderId="15" xfId="60" applyNumberFormat="1" applyFont="1" applyFill="1" applyBorder="1" applyAlignment="1">
      <alignment horizontal="center" vertical="center"/>
    </xf>
    <xf numFmtId="171" fontId="14" fillId="13" borderId="16" xfId="60" applyNumberFormat="1" applyFont="1" applyFill="1" applyBorder="1" applyAlignment="1">
      <alignment horizontal="center" vertical="center"/>
    </xf>
    <xf numFmtId="182" fontId="14" fillId="13" borderId="31" xfId="60" applyNumberFormat="1" applyFont="1" applyFill="1" applyBorder="1" applyAlignment="1">
      <alignment horizontal="center" vertical="center"/>
    </xf>
    <xf numFmtId="182" fontId="14" fillId="13" borderId="15" xfId="60" applyNumberFormat="1" applyFont="1" applyFill="1" applyBorder="1" applyAlignment="1">
      <alignment horizontal="center" vertical="center"/>
    </xf>
    <xf numFmtId="182" fontId="14" fillId="13" borderId="16" xfId="60" applyNumberFormat="1" applyFont="1" applyFill="1" applyBorder="1" applyAlignment="1">
      <alignment horizontal="center" vertical="center"/>
    </xf>
    <xf numFmtId="172" fontId="8" fillId="13" borderId="47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horizontal="center"/>
    </xf>
    <xf numFmtId="172" fontId="8" fillId="13" borderId="12" xfId="0" applyNumberFormat="1" applyFont="1" applyFill="1" applyBorder="1" applyAlignment="1">
      <alignment horizontal="center"/>
    </xf>
    <xf numFmtId="172" fontId="8" fillId="13" borderId="31" xfId="0" applyNumberFormat="1" applyFont="1" applyFill="1" applyBorder="1" applyAlignment="1">
      <alignment horizontal="center"/>
    </xf>
    <xf numFmtId="172" fontId="8" fillId="13" borderId="27" xfId="0" applyNumberFormat="1" applyFont="1" applyFill="1" applyBorder="1" applyAlignment="1">
      <alignment horizontal="center"/>
    </xf>
    <xf numFmtId="172" fontId="8" fillId="13" borderId="16" xfId="0" applyNumberFormat="1" applyFont="1" applyFill="1" applyBorder="1" applyAlignment="1">
      <alignment horizontal="center"/>
    </xf>
    <xf numFmtId="172" fontId="8" fillId="13" borderId="33" xfId="0" applyNumberFormat="1" applyFont="1" applyFill="1" applyBorder="1" applyAlignment="1">
      <alignment horizontal="center"/>
    </xf>
    <xf numFmtId="172" fontId="8" fillId="13" borderId="15" xfId="0" applyNumberFormat="1" applyFont="1" applyFill="1" applyBorder="1" applyAlignment="1">
      <alignment horizontal="center"/>
    </xf>
    <xf numFmtId="182" fontId="8" fillId="13" borderId="11" xfId="0" applyNumberFormat="1" applyFont="1" applyFill="1" applyBorder="1" applyAlignment="1">
      <alignment horizontal="center"/>
    </xf>
    <xf numFmtId="182" fontId="8" fillId="13" borderId="10" xfId="0" applyNumberFormat="1" applyFont="1" applyFill="1" applyBorder="1" applyAlignment="1">
      <alignment horizontal="center"/>
    </xf>
    <xf numFmtId="182" fontId="8" fillId="13" borderId="12" xfId="0" applyNumberFormat="1" applyFont="1" applyFill="1" applyBorder="1" applyAlignment="1">
      <alignment horizontal="center"/>
    </xf>
    <xf numFmtId="182" fontId="8" fillId="13" borderId="31" xfId="0" applyNumberFormat="1" applyFont="1" applyFill="1" applyBorder="1" applyAlignment="1">
      <alignment horizontal="center"/>
    </xf>
    <xf numFmtId="182" fontId="8" fillId="13" borderId="15" xfId="0" applyNumberFormat="1" applyFont="1" applyFill="1" applyBorder="1" applyAlignment="1">
      <alignment horizontal="center"/>
    </xf>
    <xf numFmtId="182" fontId="8" fillId="13" borderId="16" xfId="0" applyNumberFormat="1" applyFont="1" applyFill="1" applyBorder="1" applyAlignment="1">
      <alignment horizontal="center"/>
    </xf>
    <xf numFmtId="171" fontId="8" fillId="13" borderId="36" xfId="60" applyNumberFormat="1" applyFont="1" applyFill="1" applyBorder="1" applyAlignment="1">
      <alignment horizontal="center"/>
    </xf>
    <xf numFmtId="171" fontId="8" fillId="13" borderId="24" xfId="60" applyNumberFormat="1" applyFont="1" applyFill="1" applyBorder="1" applyAlignment="1">
      <alignment horizontal="center"/>
    </xf>
    <xf numFmtId="171" fontId="8" fillId="13" borderId="25" xfId="60" applyNumberFormat="1" applyFont="1" applyFill="1" applyBorder="1" applyAlignment="1">
      <alignment horizontal="center"/>
    </xf>
    <xf numFmtId="182" fontId="8" fillId="13" borderId="12" xfId="57" applyNumberFormat="1" applyFont="1" applyFill="1" applyBorder="1" applyAlignment="1">
      <alignment horizontal="center"/>
    </xf>
    <xf numFmtId="182" fontId="8" fillId="13" borderId="36" xfId="0" applyNumberFormat="1" applyFont="1" applyFill="1" applyBorder="1" applyAlignment="1">
      <alignment horizontal="center"/>
    </xf>
    <xf numFmtId="182" fontId="8" fillId="13" borderId="24" xfId="0" applyNumberFormat="1" applyFont="1" applyFill="1" applyBorder="1" applyAlignment="1">
      <alignment horizontal="center"/>
    </xf>
    <xf numFmtId="182" fontId="8" fillId="13" borderId="25" xfId="0" applyNumberFormat="1" applyFont="1" applyFill="1" applyBorder="1" applyAlignment="1">
      <alignment horizontal="center"/>
    </xf>
    <xf numFmtId="172" fontId="14" fillId="13" borderId="11" xfId="0" applyNumberFormat="1" applyFont="1" applyFill="1" applyBorder="1" applyAlignment="1">
      <alignment horizontal="center"/>
    </xf>
    <xf numFmtId="172" fontId="14" fillId="13" borderId="10" xfId="0" applyNumberFormat="1" applyFont="1" applyFill="1" applyBorder="1" applyAlignment="1">
      <alignment horizontal="center"/>
    </xf>
    <xf numFmtId="172" fontId="14" fillId="13" borderId="12" xfId="0" applyNumberFormat="1" applyFont="1" applyFill="1" applyBorder="1" applyAlignment="1">
      <alignment horizontal="center"/>
    </xf>
    <xf numFmtId="182" fontId="8" fillId="32" borderId="26" xfId="0" applyNumberFormat="1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 vertical="center"/>
    </xf>
    <xf numFmtId="171" fontId="14" fillId="33" borderId="29" xfId="60" applyNumberFormat="1" applyFont="1" applyFill="1" applyBorder="1" applyAlignment="1">
      <alignment horizontal="center" vertical="center"/>
    </xf>
    <xf numFmtId="171" fontId="14" fillId="33" borderId="49" xfId="60" applyNumberFormat="1" applyFont="1" applyFill="1" applyBorder="1" applyAlignment="1">
      <alignment horizontal="center" vertical="center"/>
    </xf>
    <xf numFmtId="171" fontId="14" fillId="13" borderId="48" xfId="60" applyNumberFormat="1" applyFont="1" applyFill="1" applyBorder="1" applyAlignment="1">
      <alignment horizontal="center" vertical="center"/>
    </xf>
    <xf numFmtId="171" fontId="14" fillId="13" borderId="29" xfId="60" applyNumberFormat="1" applyFont="1" applyFill="1" applyBorder="1" applyAlignment="1">
      <alignment horizontal="center" vertical="center"/>
    </xf>
    <xf numFmtId="171" fontId="14" fillId="13" borderId="30" xfId="60" applyNumberFormat="1" applyFont="1" applyFill="1" applyBorder="1" applyAlignment="1">
      <alignment horizontal="center" vertical="center"/>
    </xf>
    <xf numFmtId="171" fontId="14" fillId="33" borderId="28" xfId="60" applyNumberFormat="1" applyFont="1" applyFill="1" applyBorder="1" applyAlignment="1">
      <alignment horizontal="center" vertical="center"/>
    </xf>
    <xf numFmtId="171" fontId="14" fillId="33" borderId="50" xfId="60" applyNumberFormat="1" applyFont="1" applyFill="1" applyBorder="1" applyAlignment="1">
      <alignment horizontal="center" vertical="center"/>
    </xf>
    <xf numFmtId="171" fontId="14" fillId="33" borderId="29" xfId="0" applyNumberFormat="1" applyFont="1" applyFill="1" applyBorder="1" applyAlignment="1">
      <alignment horizontal="center" vertical="center"/>
    </xf>
    <xf numFmtId="171" fontId="14" fillId="33" borderId="3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171" fontId="14" fillId="33" borderId="48" xfId="60" applyNumberFormat="1" applyFont="1" applyFill="1" applyBorder="1" applyAlignment="1">
      <alignment horizontal="center" vertical="center"/>
    </xf>
    <xf numFmtId="171" fontId="14" fillId="33" borderId="30" xfId="6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171" fontId="14" fillId="33" borderId="39" xfId="6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33" borderId="4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32" borderId="0" xfId="0" applyFont="1" applyFill="1" applyBorder="1" applyAlignment="1">
      <alignment vertical="center"/>
    </xf>
    <xf numFmtId="182" fontId="14" fillId="33" borderId="10" xfId="0" applyNumberFormat="1" applyFont="1" applyFill="1" applyBorder="1" applyAlignment="1">
      <alignment horizontal="center" vertical="center"/>
    </xf>
    <xf numFmtId="182" fontId="14" fillId="33" borderId="13" xfId="0" applyNumberFormat="1" applyFont="1" applyFill="1" applyBorder="1" applyAlignment="1">
      <alignment horizontal="center" vertical="center"/>
    </xf>
    <xf numFmtId="182" fontId="14" fillId="13" borderId="11" xfId="0" applyNumberFormat="1" applyFont="1" applyFill="1" applyBorder="1" applyAlignment="1">
      <alignment horizontal="center" vertical="center"/>
    </xf>
    <xf numFmtId="182" fontId="14" fillId="13" borderId="10" xfId="0" applyNumberFormat="1" applyFont="1" applyFill="1" applyBorder="1" applyAlignment="1">
      <alignment horizontal="center" vertical="center"/>
    </xf>
    <xf numFmtId="182" fontId="14" fillId="13" borderId="12" xfId="0" applyNumberFormat="1" applyFont="1" applyFill="1" applyBorder="1" applyAlignment="1">
      <alignment horizontal="center" vertical="center"/>
    </xf>
    <xf numFmtId="182" fontId="14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33" borderId="48" xfId="0" applyFont="1" applyFill="1" applyBorder="1" applyAlignment="1">
      <alignment horizontal="center" vertical="center"/>
    </xf>
    <xf numFmtId="172" fontId="13" fillId="0" borderId="13" xfId="0" applyNumberFormat="1" applyFont="1" applyFill="1" applyBorder="1" applyAlignment="1">
      <alignment horizontal="center"/>
    </xf>
    <xf numFmtId="171" fontId="13" fillId="0" borderId="17" xfId="60" applyNumberFormat="1" applyFont="1" applyFill="1" applyBorder="1" applyAlignment="1">
      <alignment horizontal="center" vertical="center"/>
    </xf>
    <xf numFmtId="2" fontId="14" fillId="33" borderId="17" xfId="60" applyNumberFormat="1" applyFont="1" applyFill="1" applyBorder="1" applyAlignment="1">
      <alignment horizontal="center" vertical="center"/>
    </xf>
    <xf numFmtId="4" fontId="13" fillId="0" borderId="17" xfId="60" applyNumberFormat="1" applyFont="1" applyFill="1" applyBorder="1" applyAlignment="1">
      <alignment horizontal="center"/>
    </xf>
    <xf numFmtId="182" fontId="27" fillId="0" borderId="17" xfId="0" applyNumberFormat="1" applyFont="1" applyFill="1" applyBorder="1" applyAlignment="1">
      <alignment horizontal="center"/>
    </xf>
    <xf numFmtId="171" fontId="14" fillId="33" borderId="18" xfId="60" applyNumberFormat="1" applyFont="1" applyFill="1" applyBorder="1" applyAlignment="1">
      <alignment horizontal="center" vertical="center"/>
    </xf>
    <xf numFmtId="183" fontId="8" fillId="0" borderId="21" xfId="0" applyNumberFormat="1" applyFont="1" applyFill="1" applyBorder="1" applyAlignment="1">
      <alignment horizontal="center"/>
    </xf>
    <xf numFmtId="183" fontId="8" fillId="34" borderId="21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8" fillId="0" borderId="13" xfId="0" applyNumberFormat="1" applyFont="1" applyFill="1" applyBorder="1" applyAlignment="1">
      <alignment horizontal="center"/>
    </xf>
    <xf numFmtId="183" fontId="8" fillId="0" borderId="35" xfId="0" applyNumberFormat="1" applyFont="1" applyFill="1" applyBorder="1" applyAlignment="1">
      <alignment horizontal="center"/>
    </xf>
    <xf numFmtId="183" fontId="8" fillId="13" borderId="21" xfId="0" applyNumberFormat="1" applyFont="1" applyFill="1" applyBorder="1" applyAlignment="1">
      <alignment horizontal="center"/>
    </xf>
    <xf numFmtId="183" fontId="8" fillId="13" borderId="10" xfId="0" applyNumberFormat="1" applyFont="1" applyFill="1" applyBorder="1" applyAlignment="1">
      <alignment horizontal="center"/>
    </xf>
    <xf numFmtId="183" fontId="28" fillId="0" borderId="10" xfId="0" applyNumberFormat="1" applyFont="1" applyFill="1" applyBorder="1" applyAlignment="1" applyProtection="1">
      <alignment horizontal="center" vertical="center"/>
      <protection hidden="1"/>
    </xf>
    <xf numFmtId="183" fontId="28" fillId="13" borderId="10" xfId="0" applyNumberFormat="1" applyFont="1" applyFill="1" applyBorder="1" applyAlignment="1" applyProtection="1">
      <alignment horizontal="center" vertical="center"/>
      <protection hidden="1"/>
    </xf>
    <xf numFmtId="183" fontId="28" fillId="0" borderId="13" xfId="0" applyNumberFormat="1" applyFont="1" applyFill="1" applyBorder="1" applyAlignment="1" applyProtection="1">
      <alignment horizontal="center" vertical="center"/>
      <protection hidden="1"/>
    </xf>
    <xf numFmtId="183" fontId="28" fillId="0" borderId="14" xfId="0" applyNumberFormat="1" applyFont="1" applyFill="1" applyBorder="1" applyAlignment="1" applyProtection="1">
      <alignment horizontal="center" vertical="center"/>
      <protection hidden="1"/>
    </xf>
    <xf numFmtId="183" fontId="28" fillId="32" borderId="10" xfId="0" applyNumberFormat="1" applyFont="1" applyFill="1" applyBorder="1" applyAlignment="1" applyProtection="1">
      <alignment horizontal="center" vertical="center"/>
      <protection hidden="1"/>
    </xf>
    <xf numFmtId="183" fontId="28" fillId="32" borderId="13" xfId="0" applyNumberFormat="1" applyFont="1" applyFill="1" applyBorder="1" applyAlignment="1" applyProtection="1">
      <alignment horizontal="center" vertical="center"/>
      <protection hidden="1"/>
    </xf>
    <xf numFmtId="183" fontId="28" fillId="32" borderId="14" xfId="0" applyNumberFormat="1" applyFont="1" applyFill="1" applyBorder="1" applyAlignment="1" applyProtection="1">
      <alignment horizontal="center" vertical="center"/>
      <protection hidden="1"/>
    </xf>
    <xf numFmtId="182" fontId="14" fillId="33" borderId="18" xfId="60" applyNumberFormat="1" applyFont="1" applyFill="1" applyBorder="1" applyAlignment="1">
      <alignment horizontal="center" vertical="center"/>
    </xf>
    <xf numFmtId="183" fontId="28" fillId="13" borderId="11" xfId="0" applyNumberFormat="1" applyFont="1" applyFill="1" applyBorder="1" applyAlignment="1" applyProtection="1">
      <alignment horizontal="center" vertical="center"/>
      <protection hidden="1"/>
    </xf>
    <xf numFmtId="183" fontId="28" fillId="13" borderId="12" xfId="0" applyNumberFormat="1" applyFont="1" applyFill="1" applyBorder="1" applyAlignment="1" applyProtection="1">
      <alignment horizontal="center" vertical="center"/>
      <protection hidden="1"/>
    </xf>
    <xf numFmtId="183" fontId="8" fillId="0" borderId="20" xfId="0" applyNumberFormat="1" applyFont="1" applyFill="1" applyBorder="1" applyAlignment="1">
      <alignment horizontal="center"/>
    </xf>
    <xf numFmtId="183" fontId="8" fillId="34" borderId="20" xfId="0" applyNumberFormat="1" applyFont="1" applyFill="1" applyBorder="1" applyAlignment="1">
      <alignment horizontal="center"/>
    </xf>
    <xf numFmtId="183" fontId="8" fillId="0" borderId="14" xfId="0" applyNumberFormat="1" applyFont="1" applyFill="1" applyBorder="1" applyAlignment="1">
      <alignment horizontal="center"/>
    </xf>
    <xf numFmtId="183" fontId="8" fillId="13" borderId="46" xfId="0" applyNumberFormat="1" applyFont="1" applyFill="1" applyBorder="1" applyAlignment="1">
      <alignment horizontal="center"/>
    </xf>
    <xf numFmtId="183" fontId="8" fillId="13" borderId="22" xfId="0" applyNumberFormat="1" applyFont="1" applyFill="1" applyBorder="1" applyAlignment="1">
      <alignment horizontal="center"/>
    </xf>
    <xf numFmtId="183" fontId="8" fillId="13" borderId="11" xfId="0" applyNumberFormat="1" applyFont="1" applyFill="1" applyBorder="1" applyAlignment="1">
      <alignment horizontal="center"/>
    </xf>
    <xf numFmtId="183" fontId="8" fillId="13" borderId="12" xfId="0" applyNumberFormat="1" applyFont="1" applyFill="1" applyBorder="1" applyAlignment="1">
      <alignment horizontal="center"/>
    </xf>
    <xf numFmtId="183" fontId="8" fillId="13" borderId="31" xfId="0" applyNumberFormat="1" applyFont="1" applyFill="1" applyBorder="1" applyAlignment="1">
      <alignment horizontal="center"/>
    </xf>
    <xf numFmtId="183" fontId="8" fillId="13" borderId="15" xfId="0" applyNumberFormat="1" applyFont="1" applyFill="1" applyBorder="1" applyAlignment="1">
      <alignment horizontal="center"/>
    </xf>
    <xf numFmtId="183" fontId="8" fillId="13" borderId="16" xfId="0" applyNumberFormat="1" applyFont="1" applyFill="1" applyBorder="1" applyAlignment="1">
      <alignment horizontal="center"/>
    </xf>
    <xf numFmtId="183" fontId="8" fillId="34" borderId="35" xfId="0" applyNumberFormat="1" applyFont="1" applyFill="1" applyBorder="1" applyAlignment="1">
      <alignment horizontal="center"/>
    </xf>
    <xf numFmtId="43" fontId="10" fillId="0" borderId="31" xfId="0" applyNumberFormat="1" applyFont="1" applyFill="1" applyBorder="1" applyAlignment="1">
      <alignment horizontal="center"/>
    </xf>
    <xf numFmtId="183" fontId="8" fillId="0" borderId="15" xfId="0" applyNumberFormat="1" applyFont="1" applyFill="1" applyBorder="1" applyAlignment="1">
      <alignment horizontal="center"/>
    </xf>
    <xf numFmtId="183" fontId="8" fillId="0" borderId="26" xfId="0" applyNumberFormat="1" applyFont="1" applyFill="1" applyBorder="1" applyAlignment="1">
      <alignment horizontal="center"/>
    </xf>
    <xf numFmtId="183" fontId="8" fillId="0" borderId="27" xfId="0" applyNumberFormat="1" applyFont="1" applyFill="1" applyBorder="1" applyAlignment="1">
      <alignment horizontal="center"/>
    </xf>
    <xf numFmtId="172" fontId="13" fillId="0" borderId="27" xfId="60" applyNumberFormat="1" applyFont="1" applyFill="1" applyBorder="1" applyAlignment="1">
      <alignment horizontal="center"/>
    </xf>
    <xf numFmtId="183" fontId="30" fillId="0" borderId="10" xfId="0" applyNumberFormat="1" applyFont="1" applyFill="1" applyBorder="1" applyAlignment="1">
      <alignment horizontal="center"/>
    </xf>
    <xf numFmtId="183" fontId="30" fillId="0" borderId="13" xfId="0" applyNumberFormat="1" applyFont="1" applyFill="1" applyBorder="1" applyAlignment="1">
      <alignment horizontal="center"/>
    </xf>
    <xf numFmtId="183" fontId="30" fillId="13" borderId="11" xfId="0" applyNumberFormat="1" applyFont="1" applyFill="1" applyBorder="1" applyAlignment="1">
      <alignment horizontal="center"/>
    </xf>
    <xf numFmtId="183" fontId="30" fillId="13" borderId="10" xfId="0" applyNumberFormat="1" applyFont="1" applyFill="1" applyBorder="1" applyAlignment="1">
      <alignment horizontal="center"/>
    </xf>
    <xf numFmtId="183" fontId="30" fillId="13" borderId="12" xfId="0" applyNumberFormat="1" applyFont="1" applyFill="1" applyBorder="1" applyAlignment="1">
      <alignment horizontal="center"/>
    </xf>
    <xf numFmtId="183" fontId="30" fillId="0" borderId="14" xfId="0" applyNumberFormat="1" applyFont="1" applyFill="1" applyBorder="1" applyAlignment="1">
      <alignment horizontal="center"/>
    </xf>
    <xf numFmtId="171" fontId="8" fillId="0" borderId="24" xfId="60" applyNumberFormat="1" applyFont="1" applyFill="1" applyBorder="1" applyAlignment="1">
      <alignment horizontal="center"/>
    </xf>
    <xf numFmtId="171" fontId="8" fillId="0" borderId="40" xfId="60" applyNumberFormat="1" applyFont="1" applyFill="1" applyBorder="1" applyAlignment="1">
      <alignment horizontal="center"/>
    </xf>
    <xf numFmtId="171" fontId="8" fillId="0" borderId="23" xfId="6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172" fontId="8" fillId="0" borderId="14" xfId="57" applyNumberFormat="1" applyFont="1" applyFill="1" applyBorder="1" applyAlignment="1">
      <alignment horizontal="center"/>
    </xf>
    <xf numFmtId="172" fontId="8" fillId="0" borderId="10" xfId="57" applyNumberFormat="1" applyFont="1" applyFill="1" applyBorder="1" applyAlignment="1">
      <alignment horizontal="center"/>
    </xf>
    <xf numFmtId="172" fontId="8" fillId="0" borderId="13" xfId="57" applyNumberFormat="1" applyFont="1" applyFill="1" applyBorder="1" applyAlignment="1">
      <alignment horizontal="center"/>
    </xf>
    <xf numFmtId="172" fontId="8" fillId="0" borderId="39" xfId="0" applyNumberFormat="1" applyFont="1" applyFill="1" applyBorder="1" applyAlignment="1">
      <alignment horizontal="center"/>
    </xf>
    <xf numFmtId="182" fontId="29" fillId="35" borderId="10" xfId="0" applyNumberFormat="1" applyFont="1" applyFill="1" applyBorder="1" applyAlignment="1">
      <alignment horizontal="center"/>
    </xf>
    <xf numFmtId="0" fontId="29" fillId="35" borderId="10" xfId="0" applyNumberFormat="1" applyFont="1" applyFill="1" applyBorder="1" applyAlignment="1">
      <alignment horizontal="center"/>
    </xf>
    <xf numFmtId="171" fontId="14" fillId="35" borderId="11" xfId="60" applyNumberFormat="1" applyFont="1" applyFill="1" applyBorder="1" applyAlignment="1">
      <alignment horizontal="center"/>
    </xf>
    <xf numFmtId="171" fontId="14" fillId="35" borderId="10" xfId="60" applyNumberFormat="1" applyFont="1" applyFill="1" applyBorder="1" applyAlignment="1">
      <alignment horizontal="center"/>
    </xf>
    <xf numFmtId="171" fontId="14" fillId="35" borderId="12" xfId="60" applyNumberFormat="1" applyFont="1" applyFill="1" applyBorder="1" applyAlignment="1">
      <alignment horizontal="center"/>
    </xf>
    <xf numFmtId="172" fontId="8" fillId="35" borderId="10" xfId="0" applyNumberFormat="1" applyFont="1" applyFill="1" applyBorder="1" applyAlignment="1">
      <alignment horizontal="center"/>
    </xf>
    <xf numFmtId="172" fontId="8" fillId="35" borderId="11" xfId="0" applyNumberFormat="1" applyFont="1" applyFill="1" applyBorder="1" applyAlignment="1">
      <alignment horizontal="center"/>
    </xf>
    <xf numFmtId="172" fontId="8" fillId="35" borderId="12" xfId="0" applyNumberFormat="1" applyFont="1" applyFill="1" applyBorder="1" applyAlignment="1">
      <alignment horizontal="center"/>
    </xf>
    <xf numFmtId="172" fontId="8" fillId="35" borderId="33" xfId="0" applyNumberFormat="1" applyFont="1" applyFill="1" applyBorder="1" applyAlignment="1">
      <alignment horizontal="center"/>
    </xf>
    <xf numFmtId="172" fontId="8" fillId="35" borderId="37" xfId="0" applyNumberFormat="1" applyFont="1" applyFill="1" applyBorder="1" applyAlignment="1">
      <alignment horizontal="center"/>
    </xf>
    <xf numFmtId="172" fontId="8" fillId="35" borderId="32" xfId="0" applyNumberFormat="1" applyFont="1" applyFill="1" applyBorder="1" applyAlignment="1">
      <alignment horizontal="center"/>
    </xf>
    <xf numFmtId="172" fontId="8" fillId="35" borderId="43" xfId="0" applyNumberFormat="1" applyFont="1" applyFill="1" applyBorder="1" applyAlignment="1">
      <alignment horizontal="center"/>
    </xf>
    <xf numFmtId="172" fontId="8" fillId="35" borderId="45" xfId="0" applyNumberFormat="1" applyFont="1" applyFill="1" applyBorder="1" applyAlignment="1">
      <alignment horizontal="center"/>
    </xf>
    <xf numFmtId="172" fontId="8" fillId="35" borderId="33" xfId="57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center"/>
    </xf>
    <xf numFmtId="182" fontId="29" fillId="35" borderId="11" xfId="0" applyNumberFormat="1" applyFont="1" applyFill="1" applyBorder="1" applyAlignment="1">
      <alignment horizontal="center"/>
    </xf>
    <xf numFmtId="182" fontId="29" fillId="35" borderId="12" xfId="0" applyNumberFormat="1" applyFont="1" applyFill="1" applyBorder="1" applyAlignment="1">
      <alignment horizontal="center"/>
    </xf>
    <xf numFmtId="0" fontId="29" fillId="35" borderId="11" xfId="0" applyNumberFormat="1" applyFont="1" applyFill="1" applyBorder="1" applyAlignment="1">
      <alignment horizontal="center"/>
    </xf>
    <xf numFmtId="0" fontId="29" fillId="35" borderId="12" xfId="0" applyNumberFormat="1" applyFont="1" applyFill="1" applyBorder="1" applyAlignment="1">
      <alignment horizontal="center"/>
    </xf>
    <xf numFmtId="172" fontId="8" fillId="0" borderId="27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wrapText="1"/>
    </xf>
    <xf numFmtId="182" fontId="8" fillId="0" borderId="23" xfId="0" applyNumberFormat="1" applyFont="1" applyBorder="1" applyAlignment="1">
      <alignment horizontal="center"/>
    </xf>
    <xf numFmtId="0" fontId="14" fillId="0" borderId="30" xfId="0" applyFont="1" applyFill="1" applyBorder="1" applyAlignment="1">
      <alignment vertical="center"/>
    </xf>
    <xf numFmtId="0" fontId="13" fillId="0" borderId="22" xfId="0" applyFont="1" applyFill="1" applyBorder="1" applyAlignment="1">
      <alignment wrapText="1"/>
    </xf>
    <xf numFmtId="182" fontId="8" fillId="0" borderId="27" xfId="57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6" fillId="33" borderId="4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2" fillId="0" borderId="25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28" fillId="0" borderId="12" xfId="0" applyFont="1" applyFill="1" applyBorder="1" applyAlignment="1" applyProtection="1">
      <alignment/>
      <protection hidden="1"/>
    </xf>
    <xf numFmtId="0" fontId="14" fillId="0" borderId="16" xfId="0" applyFont="1" applyFill="1" applyBorder="1" applyAlignment="1">
      <alignment horizontal="left" vertical="center" wrapText="1"/>
    </xf>
    <xf numFmtId="183" fontId="30" fillId="0" borderId="3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32" borderId="51" xfId="0" applyNumberFormat="1" applyFont="1" applyFill="1" applyBorder="1" applyAlignment="1">
      <alignment horizontal="center" vertical="center"/>
    </xf>
    <xf numFmtId="49" fontId="6" fillId="32" borderId="24" xfId="0" applyNumberFormat="1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8" xfId="6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13" borderId="48" xfId="0" applyNumberFormat="1" applyFont="1" applyFill="1" applyBorder="1" applyAlignment="1">
      <alignment horizontal="center" vertical="center"/>
    </xf>
    <xf numFmtId="49" fontId="5" fillId="13" borderId="31" xfId="0" applyNumberFormat="1" applyFont="1" applyFill="1" applyBorder="1" applyAlignment="1">
      <alignment horizontal="center" vertical="center"/>
    </xf>
    <xf numFmtId="49" fontId="5" fillId="13" borderId="29" xfId="0" applyNumberFormat="1" applyFont="1" applyFill="1" applyBorder="1" applyAlignment="1">
      <alignment horizontal="center" vertical="center"/>
    </xf>
    <xf numFmtId="49" fontId="5" fillId="13" borderId="15" xfId="0" applyNumberFormat="1" applyFont="1" applyFill="1" applyBorder="1" applyAlignment="1">
      <alignment horizontal="center" vertical="center"/>
    </xf>
    <xf numFmtId="49" fontId="5" fillId="13" borderId="30" xfId="0" applyNumberFormat="1" applyFont="1" applyFill="1" applyBorder="1" applyAlignment="1">
      <alignment horizontal="center" vertical="center"/>
    </xf>
    <xf numFmtId="49" fontId="5" fillId="13" borderId="16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wrapText="1"/>
    </xf>
    <xf numFmtId="0" fontId="8" fillId="0" borderId="34" xfId="0" applyFont="1" applyBorder="1" applyAlignment="1">
      <alignment wrapText="1"/>
    </xf>
    <xf numFmtId="49" fontId="6" fillId="0" borderId="45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32" borderId="55" xfId="0" applyNumberFormat="1" applyFont="1" applyFill="1" applyBorder="1" applyAlignment="1">
      <alignment horizontal="center" vertical="center"/>
    </xf>
    <xf numFmtId="49" fontId="5" fillId="13" borderId="43" xfId="0" applyNumberFormat="1" applyFont="1" applyFill="1" applyBorder="1" applyAlignment="1">
      <alignment horizontal="center" vertical="center"/>
    </xf>
    <xf numFmtId="49" fontId="5" fillId="13" borderId="45" xfId="0" applyNumberFormat="1" applyFont="1" applyFill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5" fillId="13" borderId="3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45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48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23" fillId="0" borderId="3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4" fillId="13" borderId="48" xfId="0" applyNumberFormat="1" applyFont="1" applyFill="1" applyBorder="1" applyAlignment="1">
      <alignment horizontal="center" vertical="center"/>
    </xf>
    <xf numFmtId="49" fontId="24" fillId="13" borderId="31" xfId="0" applyNumberFormat="1" applyFont="1" applyFill="1" applyBorder="1" applyAlignment="1">
      <alignment horizontal="center" vertical="center"/>
    </xf>
    <xf numFmtId="49" fontId="24" fillId="13" borderId="29" xfId="0" applyNumberFormat="1" applyFont="1" applyFill="1" applyBorder="1" applyAlignment="1">
      <alignment horizontal="center" vertical="center"/>
    </xf>
    <xf numFmtId="49" fontId="24" fillId="13" borderId="15" xfId="0" applyNumberFormat="1" applyFont="1" applyFill="1" applyBorder="1" applyAlignment="1">
      <alignment horizontal="center" vertical="center"/>
    </xf>
    <xf numFmtId="49" fontId="24" fillId="13" borderId="30" xfId="0" applyNumberFormat="1" applyFont="1" applyFill="1" applyBorder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/>
    </xf>
    <xf numFmtId="49" fontId="23" fillId="32" borderId="51" xfId="0" applyNumberFormat="1" applyFont="1" applyFill="1" applyBorder="1" applyAlignment="1">
      <alignment horizontal="center" vertical="center"/>
    </xf>
    <xf numFmtId="49" fontId="23" fillId="32" borderId="24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4" fillId="0" borderId="48" xfId="6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8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48" xfId="6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60" zoomScaleNormal="75" zoomScalePageLayoutView="0" workbookViewId="0" topLeftCell="F85">
      <selection activeCell="AE113" sqref="AE113"/>
    </sheetView>
  </sheetViews>
  <sheetFormatPr defaultColWidth="9.00390625" defaultRowHeight="12.75" outlineLevelRow="1"/>
  <cols>
    <col min="1" max="1" width="6.25390625" style="6" customWidth="1"/>
    <col min="2" max="2" width="29.125" style="159" customWidth="1"/>
    <col min="3" max="26" width="13.75390625" style="3" customWidth="1"/>
    <col min="27" max="27" width="13.75390625" style="4" customWidth="1"/>
    <col min="28" max="29" width="15.375" style="3" customWidth="1"/>
    <col min="30" max="32" width="13.75390625" style="3" customWidth="1"/>
    <col min="33" max="16384" width="9.125" style="3" customWidth="1"/>
  </cols>
  <sheetData>
    <row r="1" spans="1:32" s="1" customFormat="1" ht="20.25">
      <c r="A1" s="19" t="s">
        <v>105</v>
      </c>
      <c r="B1" s="15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19"/>
      <c r="B2" s="15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s="1" customFormat="1" ht="30.75" customHeight="1">
      <c r="A3" s="471" t="s">
        <v>97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</row>
    <row r="4" spans="1:32" s="1" customFormat="1" ht="21.75" customHeight="1" thickBot="1">
      <c r="A4" s="139"/>
      <c r="B4" s="1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1" customFormat="1" ht="23.25" customHeight="1">
      <c r="A5" s="444"/>
      <c r="B5" s="446" t="s">
        <v>0</v>
      </c>
      <c r="C5" s="434" t="s">
        <v>9</v>
      </c>
      <c r="D5" s="436" t="s">
        <v>10</v>
      </c>
      <c r="E5" s="436" t="s">
        <v>11</v>
      </c>
      <c r="F5" s="436" t="s">
        <v>12</v>
      </c>
      <c r="G5" s="436" t="s">
        <v>13</v>
      </c>
      <c r="H5" s="436" t="s">
        <v>14</v>
      </c>
      <c r="I5" s="426" t="s">
        <v>15</v>
      </c>
      <c r="J5" s="438" t="s">
        <v>16</v>
      </c>
      <c r="K5" s="440" t="s">
        <v>17</v>
      </c>
      <c r="L5" s="442" t="s">
        <v>18</v>
      </c>
      <c r="M5" s="434" t="s">
        <v>19</v>
      </c>
      <c r="N5" s="424" t="s">
        <v>20</v>
      </c>
      <c r="O5" s="424" t="s">
        <v>21</v>
      </c>
      <c r="P5" s="426" t="s">
        <v>22</v>
      </c>
      <c r="Q5" s="438" t="s">
        <v>23</v>
      </c>
      <c r="R5" s="440" t="s">
        <v>24</v>
      </c>
      <c r="S5" s="440" t="s">
        <v>25</v>
      </c>
      <c r="T5" s="442" t="s">
        <v>26</v>
      </c>
      <c r="U5" s="434" t="s">
        <v>27</v>
      </c>
      <c r="V5" s="436" t="s">
        <v>28</v>
      </c>
      <c r="W5" s="436" t="s">
        <v>30</v>
      </c>
      <c r="X5" s="436" t="s">
        <v>29</v>
      </c>
      <c r="Y5" s="424" t="s">
        <v>31</v>
      </c>
      <c r="Z5" s="426" t="s">
        <v>32</v>
      </c>
      <c r="AA5" s="428" t="s">
        <v>1</v>
      </c>
      <c r="AB5" s="430" t="s">
        <v>2</v>
      </c>
      <c r="AC5" s="432" t="s">
        <v>3</v>
      </c>
      <c r="AD5" s="432" t="s">
        <v>4</v>
      </c>
      <c r="AE5" s="420" t="s">
        <v>33</v>
      </c>
      <c r="AF5" s="422" t="s">
        <v>34</v>
      </c>
    </row>
    <row r="6" spans="1:32" s="1" customFormat="1" ht="29.25" customHeight="1" thickBot="1">
      <c r="A6" s="445"/>
      <c r="B6" s="447"/>
      <c r="C6" s="435"/>
      <c r="D6" s="437"/>
      <c r="E6" s="437"/>
      <c r="F6" s="437"/>
      <c r="G6" s="437"/>
      <c r="H6" s="437"/>
      <c r="I6" s="427"/>
      <c r="J6" s="439"/>
      <c r="K6" s="441"/>
      <c r="L6" s="443"/>
      <c r="M6" s="435"/>
      <c r="N6" s="425"/>
      <c r="O6" s="425"/>
      <c r="P6" s="427"/>
      <c r="Q6" s="439"/>
      <c r="R6" s="441"/>
      <c r="S6" s="441"/>
      <c r="T6" s="443"/>
      <c r="U6" s="435"/>
      <c r="V6" s="437"/>
      <c r="W6" s="437"/>
      <c r="X6" s="437"/>
      <c r="Y6" s="425"/>
      <c r="Z6" s="427"/>
      <c r="AA6" s="429"/>
      <c r="AB6" s="431"/>
      <c r="AC6" s="433"/>
      <c r="AD6" s="433"/>
      <c r="AE6" s="421"/>
      <c r="AF6" s="423"/>
    </row>
    <row r="7" spans="1:148" s="12" customFormat="1" ht="37.5" customHeight="1">
      <c r="A7" s="20" t="s">
        <v>5</v>
      </c>
      <c r="B7" s="396" t="s">
        <v>106</v>
      </c>
      <c r="C7" s="123">
        <f>C8+C9+C10</f>
        <v>0.628</v>
      </c>
      <c r="D7" s="33">
        <f aca="true" t="shared" si="0" ref="D7:Z7">D8+D9+D10</f>
        <v>0.66</v>
      </c>
      <c r="E7" s="33">
        <f t="shared" si="0"/>
        <v>0.648</v>
      </c>
      <c r="F7" s="33">
        <f t="shared" si="0"/>
        <v>0.692</v>
      </c>
      <c r="G7" s="33">
        <f t="shared" si="0"/>
        <v>0.692</v>
      </c>
      <c r="H7" s="33">
        <f t="shared" si="0"/>
        <v>0.736</v>
      </c>
      <c r="I7" s="122">
        <f t="shared" si="0"/>
        <v>1.056</v>
      </c>
      <c r="J7" s="290">
        <f t="shared" si="0"/>
        <v>0.712</v>
      </c>
      <c r="K7" s="291">
        <f t="shared" si="0"/>
        <v>0.896</v>
      </c>
      <c r="L7" s="292">
        <f t="shared" si="0"/>
        <v>0.876</v>
      </c>
      <c r="M7" s="123">
        <f t="shared" si="0"/>
        <v>0.82</v>
      </c>
      <c r="N7" s="33">
        <f t="shared" si="0"/>
        <v>0.76</v>
      </c>
      <c r="O7" s="33">
        <f t="shared" si="0"/>
        <v>0.892</v>
      </c>
      <c r="P7" s="122">
        <f t="shared" si="0"/>
        <v>0.952</v>
      </c>
      <c r="Q7" s="290">
        <f t="shared" si="0"/>
        <v>0.868</v>
      </c>
      <c r="R7" s="291">
        <f t="shared" si="0"/>
        <v>1.032</v>
      </c>
      <c r="S7" s="291">
        <f t="shared" si="0"/>
        <v>0.94</v>
      </c>
      <c r="T7" s="292">
        <f t="shared" si="0"/>
        <v>1.2</v>
      </c>
      <c r="U7" s="123">
        <f t="shared" si="0"/>
        <v>0.784</v>
      </c>
      <c r="V7" s="33">
        <f t="shared" si="0"/>
        <v>0.912</v>
      </c>
      <c r="W7" s="33">
        <f t="shared" si="0"/>
        <v>0.952</v>
      </c>
      <c r="X7" s="33">
        <f t="shared" si="0"/>
        <v>0.604</v>
      </c>
      <c r="Y7" s="33">
        <f t="shared" si="0"/>
        <v>0.496</v>
      </c>
      <c r="Z7" s="122">
        <f t="shared" si="0"/>
        <v>0.66</v>
      </c>
      <c r="AA7" s="64">
        <f>SUM(C7:Z7)</f>
        <v>19.468</v>
      </c>
      <c r="AB7" s="61">
        <f aca="true" t="shared" si="1" ref="AB7:AB15">AVERAGE(C7:Z7)/MAX(C7:Z7)</f>
        <v>0.676</v>
      </c>
      <c r="AC7" s="30">
        <f aca="true" t="shared" si="2" ref="AC7:AC15">AVERAGE(C7:Z7)/MAX(J7:L7)</f>
        <v>0.905</v>
      </c>
      <c r="AD7" s="30">
        <f aca="true" t="shared" si="3" ref="AD7:AD15">AVERAGE(C7:Z7)/MAX(Q7:T7)</f>
        <v>0.676</v>
      </c>
      <c r="AE7" s="30">
        <f aca="true" t="shared" si="4" ref="AE7:AE15">MAX(J7:L7)</f>
        <v>0.896</v>
      </c>
      <c r="AF7" s="31">
        <f aca="true" t="shared" si="5" ref="AF7:AF15">MAX(Q7:T7)</f>
        <v>1.2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48" s="12" customFormat="1" ht="23.25" customHeight="1">
      <c r="A8" s="111"/>
      <c r="B8" s="397" t="s">
        <v>96</v>
      </c>
      <c r="C8" s="211">
        <v>0.016</v>
      </c>
      <c r="D8" s="209">
        <v>0.048</v>
      </c>
      <c r="E8" s="209">
        <v>0.036</v>
      </c>
      <c r="F8" s="209">
        <v>0.02</v>
      </c>
      <c r="G8" s="209">
        <v>0.02</v>
      </c>
      <c r="H8" s="209">
        <v>0.028</v>
      </c>
      <c r="I8" s="210">
        <v>0.024</v>
      </c>
      <c r="J8" s="391">
        <v>0.028</v>
      </c>
      <c r="K8" s="375">
        <v>0.008</v>
      </c>
      <c r="L8" s="392">
        <v>0</v>
      </c>
      <c r="M8" s="211">
        <v>0.004</v>
      </c>
      <c r="N8" s="209">
        <v>0.004</v>
      </c>
      <c r="O8" s="209">
        <v>0.004</v>
      </c>
      <c r="P8" s="210">
        <v>0.004</v>
      </c>
      <c r="Q8" s="391">
        <v>0.004</v>
      </c>
      <c r="R8" s="375">
        <v>0</v>
      </c>
      <c r="S8" s="375">
        <v>0.004</v>
      </c>
      <c r="T8" s="392">
        <v>0</v>
      </c>
      <c r="U8" s="211">
        <v>0.004</v>
      </c>
      <c r="V8" s="209">
        <v>0</v>
      </c>
      <c r="W8" s="209">
        <v>0.004</v>
      </c>
      <c r="X8" s="209">
        <v>0.004</v>
      </c>
      <c r="Y8" s="209">
        <v>0.004</v>
      </c>
      <c r="Z8" s="209">
        <v>0</v>
      </c>
      <c r="AA8" s="65">
        <f>SUM(C8:Z8)</f>
        <v>0.268</v>
      </c>
      <c r="AB8" s="62">
        <f t="shared" si="1"/>
        <v>0.233</v>
      </c>
      <c r="AC8" s="26">
        <f t="shared" si="2"/>
        <v>0.399</v>
      </c>
      <c r="AD8" s="26">
        <f t="shared" si="3"/>
        <v>2.792</v>
      </c>
      <c r="AE8" s="26">
        <f t="shared" si="4"/>
        <v>0.028</v>
      </c>
      <c r="AF8" s="28">
        <f t="shared" si="5"/>
        <v>0.004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48" s="12" customFormat="1" ht="23.25" customHeight="1">
      <c r="A9" s="111"/>
      <c r="B9" s="397" t="s">
        <v>94</v>
      </c>
      <c r="C9" s="211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10">
        <v>0</v>
      </c>
      <c r="J9" s="391">
        <v>0</v>
      </c>
      <c r="K9" s="375">
        <v>0</v>
      </c>
      <c r="L9" s="392">
        <v>0</v>
      </c>
      <c r="M9" s="211">
        <v>0</v>
      </c>
      <c r="N9" s="209">
        <v>0</v>
      </c>
      <c r="O9" s="209">
        <v>0</v>
      </c>
      <c r="P9" s="210">
        <v>0</v>
      </c>
      <c r="Q9" s="391">
        <v>0</v>
      </c>
      <c r="R9" s="375">
        <v>0</v>
      </c>
      <c r="S9" s="375">
        <v>0</v>
      </c>
      <c r="T9" s="392">
        <v>0</v>
      </c>
      <c r="U9" s="211">
        <v>0</v>
      </c>
      <c r="V9" s="209">
        <v>0</v>
      </c>
      <c r="W9" s="209">
        <v>0</v>
      </c>
      <c r="X9" s="209">
        <v>0</v>
      </c>
      <c r="Y9" s="209">
        <v>0</v>
      </c>
      <c r="Z9" s="209">
        <v>0</v>
      </c>
      <c r="AA9" s="65">
        <f>SUM(C9:Z9)</f>
        <v>0</v>
      </c>
      <c r="AB9" s="62" t="e">
        <f t="shared" si="1"/>
        <v>#DIV/0!</v>
      </c>
      <c r="AC9" s="26" t="e">
        <f t="shared" si="2"/>
        <v>#DIV/0!</v>
      </c>
      <c r="AD9" s="26" t="e">
        <f t="shared" si="3"/>
        <v>#DIV/0!</v>
      </c>
      <c r="AE9" s="26">
        <f t="shared" si="4"/>
        <v>0</v>
      </c>
      <c r="AF9" s="28">
        <f t="shared" si="5"/>
        <v>0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48" s="12" customFormat="1" ht="23.25" customHeight="1">
      <c r="A10" s="111"/>
      <c r="B10" s="397" t="s">
        <v>95</v>
      </c>
      <c r="C10" s="390">
        <v>0.612</v>
      </c>
      <c r="D10" s="370">
        <v>0.612</v>
      </c>
      <c r="E10" s="370">
        <v>0.612</v>
      </c>
      <c r="F10" s="370">
        <v>0.672</v>
      </c>
      <c r="G10" s="370">
        <v>0.672</v>
      </c>
      <c r="H10" s="370">
        <v>0.708</v>
      </c>
      <c r="I10" s="389">
        <v>1.032</v>
      </c>
      <c r="J10" s="393">
        <v>0.684</v>
      </c>
      <c r="K10" s="376">
        <v>0.888</v>
      </c>
      <c r="L10" s="394">
        <v>0.876</v>
      </c>
      <c r="M10" s="390">
        <v>0.816</v>
      </c>
      <c r="N10" s="370">
        <v>0.756</v>
      </c>
      <c r="O10" s="370">
        <v>0.888</v>
      </c>
      <c r="P10" s="389">
        <v>0.948</v>
      </c>
      <c r="Q10" s="393">
        <v>0.864</v>
      </c>
      <c r="R10" s="376">
        <v>1.032</v>
      </c>
      <c r="S10" s="376">
        <v>0.936</v>
      </c>
      <c r="T10" s="392">
        <v>1.2</v>
      </c>
      <c r="U10" s="390">
        <v>0.78</v>
      </c>
      <c r="V10" s="209">
        <v>0.912</v>
      </c>
      <c r="W10" s="209">
        <v>0.948</v>
      </c>
      <c r="X10" s="370">
        <v>0.6</v>
      </c>
      <c r="Y10" s="370">
        <v>0.492</v>
      </c>
      <c r="Z10" s="370">
        <v>0.66</v>
      </c>
      <c r="AA10" s="65">
        <f>SUM(C10:Z10)</f>
        <v>19.2</v>
      </c>
      <c r="AB10" s="62">
        <f t="shared" si="1"/>
        <v>0.667</v>
      </c>
      <c r="AC10" s="26">
        <f t="shared" si="2"/>
        <v>0.901</v>
      </c>
      <c r="AD10" s="26">
        <f t="shared" si="3"/>
        <v>0.667</v>
      </c>
      <c r="AE10" s="26">
        <f t="shared" si="4"/>
        <v>0.888</v>
      </c>
      <c r="AF10" s="28">
        <f t="shared" si="5"/>
        <v>1.2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</row>
    <row r="11" spans="1:148" s="12" customFormat="1" ht="33" customHeight="1">
      <c r="A11" s="18" t="s">
        <v>6</v>
      </c>
      <c r="B11" s="398" t="s">
        <v>40</v>
      </c>
      <c r="C11" s="55">
        <f>SUM(C12:C21)</f>
        <v>2.725</v>
      </c>
      <c r="D11" s="32">
        <f aca="true" t="shared" si="6" ref="D11:AA11">SUM(D12:D21)</f>
        <v>2.683</v>
      </c>
      <c r="E11" s="32">
        <f t="shared" si="6"/>
        <v>2.702</v>
      </c>
      <c r="F11" s="32">
        <f t="shared" si="6"/>
        <v>2.856</v>
      </c>
      <c r="G11" s="32">
        <f t="shared" si="6"/>
        <v>3.142</v>
      </c>
      <c r="H11" s="32">
        <f t="shared" si="6"/>
        <v>3.279</v>
      </c>
      <c r="I11" s="60">
        <f t="shared" si="6"/>
        <v>3.242</v>
      </c>
      <c r="J11" s="377">
        <f t="shared" si="6"/>
        <v>3.304</v>
      </c>
      <c r="K11" s="378">
        <f t="shared" si="6"/>
        <v>3.397</v>
      </c>
      <c r="L11" s="379">
        <f t="shared" si="6"/>
        <v>3.459</v>
      </c>
      <c r="M11" s="55">
        <f t="shared" si="6"/>
        <v>3.547</v>
      </c>
      <c r="N11" s="32">
        <f t="shared" si="6"/>
        <v>3.6</v>
      </c>
      <c r="O11" s="32">
        <f t="shared" si="6"/>
        <v>3.665</v>
      </c>
      <c r="P11" s="60">
        <f t="shared" si="6"/>
        <v>3.797</v>
      </c>
      <c r="Q11" s="377">
        <f t="shared" si="6"/>
        <v>3.888</v>
      </c>
      <c r="R11" s="378">
        <f t="shared" si="6"/>
        <v>3.934</v>
      </c>
      <c r="S11" s="378">
        <f t="shared" si="6"/>
        <v>4.062</v>
      </c>
      <c r="T11" s="379">
        <f t="shared" si="6"/>
        <v>4.015</v>
      </c>
      <c r="U11" s="55">
        <f t="shared" si="6"/>
        <v>3.912</v>
      </c>
      <c r="V11" s="32">
        <f t="shared" si="6"/>
        <v>3.704</v>
      </c>
      <c r="W11" s="32">
        <f t="shared" si="6"/>
        <v>3.538</v>
      </c>
      <c r="X11" s="32">
        <f t="shared" si="6"/>
        <v>3.321</v>
      </c>
      <c r="Y11" s="32">
        <f t="shared" si="6"/>
        <v>3.072</v>
      </c>
      <c r="Z11" s="60">
        <f t="shared" si="6"/>
        <v>2.927</v>
      </c>
      <c r="AA11" s="64">
        <f t="shared" si="6"/>
        <v>81.771</v>
      </c>
      <c r="AB11" s="63">
        <f t="shared" si="1"/>
        <v>0.839</v>
      </c>
      <c r="AC11" s="33">
        <f t="shared" si="2"/>
        <v>0.985</v>
      </c>
      <c r="AD11" s="33">
        <f t="shared" si="3"/>
        <v>0.839</v>
      </c>
      <c r="AE11" s="33">
        <f t="shared" si="4"/>
        <v>3.459</v>
      </c>
      <c r="AF11" s="34">
        <f t="shared" si="5"/>
        <v>4.062</v>
      </c>
      <c r="AG11" s="69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</row>
    <row r="12" spans="1:148" s="13" customFormat="1" ht="22.5" customHeight="1">
      <c r="A12" s="111"/>
      <c r="B12" s="397" t="s">
        <v>41</v>
      </c>
      <c r="C12" s="213">
        <v>0.62</v>
      </c>
      <c r="D12" s="214">
        <v>0.584</v>
      </c>
      <c r="E12" s="214">
        <v>0.584</v>
      </c>
      <c r="F12" s="214">
        <v>0.601</v>
      </c>
      <c r="G12" s="214">
        <v>0.662</v>
      </c>
      <c r="H12" s="214">
        <v>0.687</v>
      </c>
      <c r="I12" s="212">
        <v>0.649</v>
      </c>
      <c r="J12" s="381">
        <v>0.64</v>
      </c>
      <c r="K12" s="380">
        <v>0.646</v>
      </c>
      <c r="L12" s="382">
        <v>0.645</v>
      </c>
      <c r="M12" s="213">
        <v>0.667</v>
      </c>
      <c r="N12" s="214">
        <v>0.685</v>
      </c>
      <c r="O12" s="214">
        <v>0.7</v>
      </c>
      <c r="P12" s="212">
        <v>0.737</v>
      </c>
      <c r="Q12" s="381">
        <v>0.76</v>
      </c>
      <c r="R12" s="380">
        <v>0.769</v>
      </c>
      <c r="S12" s="380">
        <v>0.82</v>
      </c>
      <c r="T12" s="382">
        <v>0.807</v>
      </c>
      <c r="U12" s="213">
        <v>0.796</v>
      </c>
      <c r="V12" s="214">
        <v>0.806</v>
      </c>
      <c r="W12" s="214">
        <v>0.768</v>
      </c>
      <c r="X12" s="214">
        <v>0.73</v>
      </c>
      <c r="Y12" s="214">
        <v>0.677</v>
      </c>
      <c r="Z12" s="214">
        <v>0.646</v>
      </c>
      <c r="AA12" s="65">
        <f aca="true" t="shared" si="7" ref="AA12:AA21">SUM(C12:Z12)</f>
        <v>16.686</v>
      </c>
      <c r="AB12" s="62">
        <f t="shared" si="1"/>
        <v>0.848</v>
      </c>
      <c r="AC12" s="26">
        <f t="shared" si="2"/>
        <v>1.076</v>
      </c>
      <c r="AD12" s="26">
        <f t="shared" si="3"/>
        <v>0.848</v>
      </c>
      <c r="AE12" s="26">
        <f t="shared" si="4"/>
        <v>0.646</v>
      </c>
      <c r="AF12" s="28">
        <f t="shared" si="5"/>
        <v>0.82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</row>
    <row r="13" spans="1:148" s="13" customFormat="1" ht="21" customHeight="1">
      <c r="A13" s="111"/>
      <c r="B13" s="397" t="s">
        <v>42</v>
      </c>
      <c r="C13" s="213">
        <v>0.278</v>
      </c>
      <c r="D13" s="214">
        <v>0.273</v>
      </c>
      <c r="E13" s="214">
        <v>0.28</v>
      </c>
      <c r="F13" s="214">
        <v>0.305</v>
      </c>
      <c r="G13" s="214">
        <v>0.346</v>
      </c>
      <c r="H13" s="214">
        <v>0.36</v>
      </c>
      <c r="I13" s="212">
        <v>0.341</v>
      </c>
      <c r="J13" s="381">
        <v>0.357</v>
      </c>
      <c r="K13" s="380">
        <v>0.365</v>
      </c>
      <c r="L13" s="382">
        <v>0.368</v>
      </c>
      <c r="M13" s="371">
        <v>0.384</v>
      </c>
      <c r="N13" s="372">
        <v>0.388</v>
      </c>
      <c r="O13" s="372">
        <v>0.4</v>
      </c>
      <c r="P13" s="373">
        <v>0.42</v>
      </c>
      <c r="Q13" s="381">
        <v>0.458</v>
      </c>
      <c r="R13" s="380">
        <v>0.497</v>
      </c>
      <c r="S13" s="380">
        <v>0.522</v>
      </c>
      <c r="T13" s="382">
        <v>0.511</v>
      </c>
      <c r="U13" s="213">
        <v>0.458</v>
      </c>
      <c r="V13" s="214">
        <v>0.448</v>
      </c>
      <c r="W13" s="214">
        <v>0.417</v>
      </c>
      <c r="X13" s="214">
        <v>0.373</v>
      </c>
      <c r="Y13" s="214">
        <v>0.337</v>
      </c>
      <c r="Z13" s="212">
        <v>0.308</v>
      </c>
      <c r="AA13" s="65">
        <f t="shared" si="7"/>
        <v>9.194</v>
      </c>
      <c r="AB13" s="62">
        <f t="shared" si="1"/>
        <v>0.734</v>
      </c>
      <c r="AC13" s="26">
        <f t="shared" si="2"/>
        <v>1.041</v>
      </c>
      <c r="AD13" s="26">
        <f t="shared" si="3"/>
        <v>0.734</v>
      </c>
      <c r="AE13" s="26">
        <f t="shared" si="4"/>
        <v>0.368</v>
      </c>
      <c r="AF13" s="28">
        <f t="shared" si="5"/>
        <v>0.522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</row>
    <row r="14" spans="1:148" s="13" customFormat="1" ht="22.5" customHeight="1">
      <c r="A14" s="111"/>
      <c r="B14" s="397" t="s">
        <v>44</v>
      </c>
      <c r="C14" s="213">
        <v>0.538</v>
      </c>
      <c r="D14" s="214">
        <v>0.539</v>
      </c>
      <c r="E14" s="214">
        <v>0.538</v>
      </c>
      <c r="F14" s="214">
        <v>0.57</v>
      </c>
      <c r="G14" s="214">
        <v>0.611</v>
      </c>
      <c r="H14" s="214">
        <v>0.626</v>
      </c>
      <c r="I14" s="212">
        <v>0.643</v>
      </c>
      <c r="J14" s="383">
        <v>0.647</v>
      </c>
      <c r="K14" s="380">
        <v>0.683</v>
      </c>
      <c r="L14" s="382">
        <v>0.684</v>
      </c>
      <c r="M14" s="374">
        <v>0.699</v>
      </c>
      <c r="N14" s="372">
        <v>0.686</v>
      </c>
      <c r="O14" s="372">
        <v>0.696</v>
      </c>
      <c r="P14" s="373">
        <v>0.728</v>
      </c>
      <c r="Q14" s="388">
        <v>0.742</v>
      </c>
      <c r="R14" s="380">
        <v>0.727</v>
      </c>
      <c r="S14" s="380">
        <v>0.748</v>
      </c>
      <c r="T14" s="382">
        <v>0.724</v>
      </c>
      <c r="U14" s="374">
        <v>0.712</v>
      </c>
      <c r="V14" s="214">
        <v>0.705</v>
      </c>
      <c r="W14" s="214">
        <v>0.67</v>
      </c>
      <c r="X14" s="214">
        <v>0.647</v>
      </c>
      <c r="Y14" s="214">
        <v>0.599</v>
      </c>
      <c r="Z14" s="212">
        <v>0.574</v>
      </c>
      <c r="AA14" s="65">
        <f t="shared" si="7"/>
        <v>15.736</v>
      </c>
      <c r="AB14" s="62">
        <f t="shared" si="1"/>
        <v>0.877</v>
      </c>
      <c r="AC14" s="26">
        <f t="shared" si="2"/>
        <v>0.959</v>
      </c>
      <c r="AD14" s="26">
        <f t="shared" si="3"/>
        <v>0.877</v>
      </c>
      <c r="AE14" s="26">
        <f t="shared" si="4"/>
        <v>0.684</v>
      </c>
      <c r="AF14" s="28">
        <f t="shared" si="5"/>
        <v>0.748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</row>
    <row r="15" spans="1:148" s="13" customFormat="1" ht="22.5" customHeight="1">
      <c r="A15" s="111"/>
      <c r="B15" s="397" t="s">
        <v>45</v>
      </c>
      <c r="C15" s="213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2">
        <v>0</v>
      </c>
      <c r="J15" s="381">
        <v>0</v>
      </c>
      <c r="K15" s="380">
        <v>0</v>
      </c>
      <c r="L15" s="382">
        <v>0</v>
      </c>
      <c r="M15" s="213">
        <v>0</v>
      </c>
      <c r="N15" s="214">
        <v>0</v>
      </c>
      <c r="O15" s="214">
        <v>0</v>
      </c>
      <c r="P15" s="212">
        <v>0</v>
      </c>
      <c r="Q15" s="381">
        <v>0</v>
      </c>
      <c r="R15" s="380">
        <v>0</v>
      </c>
      <c r="S15" s="380">
        <v>0</v>
      </c>
      <c r="T15" s="382">
        <v>0</v>
      </c>
      <c r="U15" s="213">
        <v>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65">
        <f t="shared" si="7"/>
        <v>0</v>
      </c>
      <c r="AB15" s="62" t="e">
        <f t="shared" si="1"/>
        <v>#DIV/0!</v>
      </c>
      <c r="AC15" s="26" t="e">
        <f t="shared" si="2"/>
        <v>#DIV/0!</v>
      </c>
      <c r="AD15" s="26" t="e">
        <f t="shared" si="3"/>
        <v>#DIV/0!</v>
      </c>
      <c r="AE15" s="26">
        <f t="shared" si="4"/>
        <v>0</v>
      </c>
      <c r="AF15" s="28">
        <f t="shared" si="5"/>
        <v>0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</row>
    <row r="16" spans="1:148" s="12" customFormat="1" ht="23.25" customHeight="1">
      <c r="A16" s="111"/>
      <c r="B16" s="397" t="s">
        <v>46</v>
      </c>
      <c r="C16" s="213">
        <v>0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2">
        <v>0</v>
      </c>
      <c r="J16" s="381">
        <v>0</v>
      </c>
      <c r="K16" s="380">
        <v>0</v>
      </c>
      <c r="L16" s="384">
        <v>0</v>
      </c>
      <c r="M16" s="213">
        <v>0</v>
      </c>
      <c r="N16" s="214">
        <v>0</v>
      </c>
      <c r="O16" s="214">
        <v>0</v>
      </c>
      <c r="P16" s="212">
        <v>0</v>
      </c>
      <c r="Q16" s="381">
        <v>0</v>
      </c>
      <c r="R16" s="380">
        <v>0</v>
      </c>
      <c r="S16" s="380">
        <v>0</v>
      </c>
      <c r="T16" s="382">
        <v>0</v>
      </c>
      <c r="U16" s="213">
        <v>0</v>
      </c>
      <c r="V16" s="214">
        <v>0</v>
      </c>
      <c r="W16" s="214">
        <v>0</v>
      </c>
      <c r="X16" s="214">
        <v>0</v>
      </c>
      <c r="Y16" s="214">
        <v>0</v>
      </c>
      <c r="Z16" s="213">
        <v>0</v>
      </c>
      <c r="AA16" s="65">
        <f t="shared" si="7"/>
        <v>0</v>
      </c>
      <c r="AB16" s="62" t="e">
        <f aca="true" t="shared" si="8" ref="AB16:AB21">AVERAGE(C16:Z16)/MAX(C16:Z16)</f>
        <v>#DIV/0!</v>
      </c>
      <c r="AC16" s="26" t="e">
        <f aca="true" t="shared" si="9" ref="AC16:AC21">AVERAGE(C16:Z16)/MAX(J16:L16)</f>
        <v>#DIV/0!</v>
      </c>
      <c r="AD16" s="26" t="e">
        <f aca="true" t="shared" si="10" ref="AD16:AD21">AVERAGE(C16:Z16)/MAX(Q16:T16)</f>
        <v>#DIV/0!</v>
      </c>
      <c r="AE16" s="26">
        <f aca="true" t="shared" si="11" ref="AE16:AE21">MAX(J16:L16)</f>
        <v>0</v>
      </c>
      <c r="AF16" s="28">
        <f aca="true" t="shared" si="12" ref="AF16:AF21">MAX(Q16:T16)</f>
        <v>0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</row>
    <row r="17" spans="1:148" s="14" customFormat="1" ht="22.5" customHeight="1">
      <c r="A17" s="113"/>
      <c r="B17" s="397" t="s">
        <v>47</v>
      </c>
      <c r="C17" s="213">
        <v>0.231</v>
      </c>
      <c r="D17" s="214">
        <v>0.231</v>
      </c>
      <c r="E17" s="214">
        <v>0.232</v>
      </c>
      <c r="F17" s="214">
        <v>0.232</v>
      </c>
      <c r="G17" s="214">
        <v>0.233</v>
      </c>
      <c r="H17" s="214">
        <v>0.232</v>
      </c>
      <c r="I17" s="212">
        <v>0.251</v>
      </c>
      <c r="J17" s="383">
        <v>0.281</v>
      </c>
      <c r="K17" s="380">
        <v>0.291</v>
      </c>
      <c r="L17" s="384">
        <v>0.294</v>
      </c>
      <c r="M17" s="213">
        <v>0.285</v>
      </c>
      <c r="N17" s="214">
        <v>0.295</v>
      </c>
      <c r="O17" s="214">
        <v>0.307</v>
      </c>
      <c r="P17" s="212">
        <v>0.299</v>
      </c>
      <c r="Q17" s="381">
        <v>0.297</v>
      </c>
      <c r="R17" s="380">
        <v>0.297</v>
      </c>
      <c r="S17" s="380">
        <v>0.296</v>
      </c>
      <c r="T17" s="384">
        <v>0.278</v>
      </c>
      <c r="U17" s="213">
        <v>0.261</v>
      </c>
      <c r="V17" s="214">
        <v>0.243</v>
      </c>
      <c r="W17" s="214">
        <v>0.243</v>
      </c>
      <c r="X17" s="214">
        <v>0.242</v>
      </c>
      <c r="Y17" s="214">
        <v>0.242</v>
      </c>
      <c r="Z17" s="214">
        <v>0.244</v>
      </c>
      <c r="AA17" s="65">
        <f t="shared" si="7"/>
        <v>6.337</v>
      </c>
      <c r="AB17" s="62">
        <f t="shared" si="8"/>
        <v>0.86</v>
      </c>
      <c r="AC17" s="26">
        <f t="shared" si="9"/>
        <v>0.898</v>
      </c>
      <c r="AD17" s="26">
        <f t="shared" si="10"/>
        <v>0.889</v>
      </c>
      <c r="AE17" s="26">
        <f t="shared" si="11"/>
        <v>0.294</v>
      </c>
      <c r="AF17" s="28">
        <f t="shared" si="12"/>
        <v>0.297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32" s="5" customFormat="1" ht="24" customHeight="1">
      <c r="A18" s="113"/>
      <c r="B18" s="397" t="s">
        <v>43</v>
      </c>
      <c r="C18" s="213">
        <v>0.705</v>
      </c>
      <c r="D18" s="214">
        <v>0.707</v>
      </c>
      <c r="E18" s="214">
        <v>0.715</v>
      </c>
      <c r="F18" s="214">
        <v>0.791</v>
      </c>
      <c r="G18" s="214">
        <v>0.887</v>
      </c>
      <c r="H18" s="214">
        <v>0.921</v>
      </c>
      <c r="I18" s="212">
        <v>0.877</v>
      </c>
      <c r="J18" s="381">
        <v>0.892</v>
      </c>
      <c r="K18" s="380">
        <v>0.906</v>
      </c>
      <c r="L18" s="382">
        <v>0.948</v>
      </c>
      <c r="M18" s="213">
        <v>0.998</v>
      </c>
      <c r="N18" s="214">
        <v>1.011</v>
      </c>
      <c r="O18" s="214">
        <v>1.031</v>
      </c>
      <c r="P18" s="212">
        <v>1.08</v>
      </c>
      <c r="Q18" s="381">
        <v>1.093</v>
      </c>
      <c r="R18" s="380">
        <v>1.102</v>
      </c>
      <c r="S18" s="380">
        <v>1.132</v>
      </c>
      <c r="T18" s="382">
        <v>1.164</v>
      </c>
      <c r="U18" s="213">
        <v>1.161</v>
      </c>
      <c r="V18" s="214">
        <v>1.022</v>
      </c>
      <c r="W18" s="214">
        <v>0.993</v>
      </c>
      <c r="X18" s="214">
        <v>0.899</v>
      </c>
      <c r="Y18" s="214">
        <v>0.819</v>
      </c>
      <c r="Z18" s="212">
        <v>0.776</v>
      </c>
      <c r="AA18" s="65">
        <f t="shared" si="7"/>
        <v>22.63</v>
      </c>
      <c r="AB18" s="62">
        <f t="shared" si="8"/>
        <v>0.81</v>
      </c>
      <c r="AC18" s="26">
        <f t="shared" si="9"/>
        <v>0.995</v>
      </c>
      <c r="AD18" s="26">
        <f t="shared" si="10"/>
        <v>0.81</v>
      </c>
      <c r="AE18" s="26">
        <f t="shared" si="11"/>
        <v>0.948</v>
      </c>
      <c r="AF18" s="28">
        <f t="shared" si="12"/>
        <v>1.164</v>
      </c>
    </row>
    <row r="19" spans="1:32" s="5" customFormat="1" ht="24" customHeight="1">
      <c r="A19" s="114"/>
      <c r="B19" s="397" t="s">
        <v>48</v>
      </c>
      <c r="C19" s="216">
        <v>0.294</v>
      </c>
      <c r="D19" s="217">
        <v>0.29</v>
      </c>
      <c r="E19" s="217">
        <v>0.293</v>
      </c>
      <c r="F19" s="217">
        <v>0.297</v>
      </c>
      <c r="G19" s="217">
        <v>0.341</v>
      </c>
      <c r="H19" s="217">
        <v>0.386</v>
      </c>
      <c r="I19" s="215">
        <v>0.41</v>
      </c>
      <c r="J19" s="385">
        <v>0.407</v>
      </c>
      <c r="K19" s="386">
        <v>0.412</v>
      </c>
      <c r="L19" s="387">
        <v>0.422</v>
      </c>
      <c r="M19" s="216">
        <v>0.419</v>
      </c>
      <c r="N19" s="217">
        <v>0.431</v>
      </c>
      <c r="O19" s="217">
        <v>0.424</v>
      </c>
      <c r="P19" s="215">
        <v>0.433</v>
      </c>
      <c r="Q19" s="385">
        <v>0.444</v>
      </c>
      <c r="R19" s="386">
        <v>0.44</v>
      </c>
      <c r="S19" s="386">
        <v>0.445</v>
      </c>
      <c r="T19" s="387">
        <v>0.436</v>
      </c>
      <c r="U19" s="216">
        <v>0.433</v>
      </c>
      <c r="V19" s="217">
        <v>0.403</v>
      </c>
      <c r="W19" s="217">
        <v>0.376</v>
      </c>
      <c r="X19" s="217">
        <v>0.36</v>
      </c>
      <c r="Y19" s="217">
        <v>0.334</v>
      </c>
      <c r="Z19" s="215">
        <v>0.314</v>
      </c>
      <c r="AA19" s="82">
        <f t="shared" si="7"/>
        <v>9.244</v>
      </c>
      <c r="AB19" s="62">
        <f t="shared" si="8"/>
        <v>0.866</v>
      </c>
      <c r="AC19" s="26">
        <f t="shared" si="9"/>
        <v>0.913</v>
      </c>
      <c r="AD19" s="26">
        <f t="shared" si="10"/>
        <v>0.866</v>
      </c>
      <c r="AE19" s="26">
        <f t="shared" si="11"/>
        <v>0.422</v>
      </c>
      <c r="AF19" s="28">
        <f t="shared" si="12"/>
        <v>0.445</v>
      </c>
    </row>
    <row r="20" spans="1:32" s="5" customFormat="1" ht="24" customHeight="1">
      <c r="A20" s="114"/>
      <c r="B20" s="397" t="s">
        <v>81</v>
      </c>
      <c r="C20" s="216">
        <v>0.049</v>
      </c>
      <c r="D20" s="217">
        <v>0.049</v>
      </c>
      <c r="E20" s="217">
        <v>0.05</v>
      </c>
      <c r="F20" s="217">
        <v>0.051</v>
      </c>
      <c r="G20" s="217">
        <v>0.052</v>
      </c>
      <c r="H20" s="217">
        <v>0.057</v>
      </c>
      <c r="I20" s="215">
        <v>0.062</v>
      </c>
      <c r="J20" s="385">
        <v>0.071</v>
      </c>
      <c r="K20" s="386">
        <v>0.084</v>
      </c>
      <c r="L20" s="387">
        <v>0.089</v>
      </c>
      <c r="M20" s="216">
        <v>0.085</v>
      </c>
      <c r="N20" s="217">
        <v>0.094</v>
      </c>
      <c r="O20" s="217">
        <v>0.098</v>
      </c>
      <c r="P20" s="215">
        <v>0.091</v>
      </c>
      <c r="Q20" s="385">
        <v>0.085</v>
      </c>
      <c r="R20" s="386">
        <v>0.093</v>
      </c>
      <c r="S20" s="386">
        <v>0.087</v>
      </c>
      <c r="T20" s="387">
        <v>0.083</v>
      </c>
      <c r="U20" s="216">
        <v>0.079</v>
      </c>
      <c r="V20" s="217">
        <v>0.066</v>
      </c>
      <c r="W20" s="217">
        <v>0.06</v>
      </c>
      <c r="X20" s="217">
        <v>0.06</v>
      </c>
      <c r="Y20" s="217">
        <v>0.054</v>
      </c>
      <c r="Z20" s="217">
        <v>0.054</v>
      </c>
      <c r="AA20" s="82">
        <f>SUM(C20:Z20)</f>
        <v>1.703</v>
      </c>
      <c r="AB20" s="62">
        <f t="shared" si="8"/>
        <v>0.724</v>
      </c>
      <c r="AC20" s="26">
        <f t="shared" si="9"/>
        <v>0.797</v>
      </c>
      <c r="AD20" s="26">
        <f t="shared" si="10"/>
        <v>0.763</v>
      </c>
      <c r="AE20" s="26">
        <f t="shared" si="11"/>
        <v>0.089</v>
      </c>
      <c r="AF20" s="28">
        <f t="shared" si="12"/>
        <v>0.093</v>
      </c>
    </row>
    <row r="21" spans="1:32" ht="24.75" customHeight="1" thickBot="1">
      <c r="A21" s="115"/>
      <c r="B21" s="399" t="s">
        <v>61</v>
      </c>
      <c r="C21" s="395">
        <v>0.01</v>
      </c>
      <c r="D21" s="218">
        <v>0.01</v>
      </c>
      <c r="E21" s="218">
        <v>0.01</v>
      </c>
      <c r="F21" s="218">
        <v>0.009</v>
      </c>
      <c r="G21" s="218">
        <v>0.01</v>
      </c>
      <c r="H21" s="218">
        <v>0.01</v>
      </c>
      <c r="I21" s="219">
        <v>0.009</v>
      </c>
      <c r="J21" s="272">
        <v>0.009</v>
      </c>
      <c r="K21" s="276">
        <v>0.01</v>
      </c>
      <c r="L21" s="274">
        <v>0.009</v>
      </c>
      <c r="M21" s="220">
        <v>0.01</v>
      </c>
      <c r="N21" s="221">
        <v>0.01</v>
      </c>
      <c r="O21" s="221">
        <v>0.009</v>
      </c>
      <c r="P21" s="219">
        <v>0.009</v>
      </c>
      <c r="Q21" s="272">
        <v>0.009</v>
      </c>
      <c r="R21" s="276">
        <v>0.009</v>
      </c>
      <c r="S21" s="276">
        <v>0.012</v>
      </c>
      <c r="T21" s="274">
        <v>0.012</v>
      </c>
      <c r="U21" s="220">
        <v>0.012</v>
      </c>
      <c r="V21" s="221">
        <v>0.011</v>
      </c>
      <c r="W21" s="221">
        <v>0.011</v>
      </c>
      <c r="X21" s="221">
        <v>0.01</v>
      </c>
      <c r="Y21" s="221">
        <v>0.01</v>
      </c>
      <c r="Z21" s="219">
        <v>0.011</v>
      </c>
      <c r="AA21" s="66">
        <f t="shared" si="7"/>
        <v>0.241</v>
      </c>
      <c r="AB21" s="110">
        <f t="shared" si="8"/>
        <v>0.837</v>
      </c>
      <c r="AC21" s="58">
        <f t="shared" si="9"/>
        <v>1.004</v>
      </c>
      <c r="AD21" s="58">
        <f t="shared" si="10"/>
        <v>0.837</v>
      </c>
      <c r="AE21" s="58">
        <f t="shared" si="11"/>
        <v>0.01</v>
      </c>
      <c r="AF21" s="59">
        <f t="shared" si="12"/>
        <v>0.012</v>
      </c>
    </row>
    <row r="22" spans="1:32" ht="18.75">
      <c r="A22" s="21"/>
      <c r="B22" s="71"/>
      <c r="C22" s="172"/>
      <c r="D22" s="72"/>
      <c r="E22" s="72"/>
      <c r="F22" s="72"/>
      <c r="G22" s="72"/>
      <c r="H22" s="7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  <c r="AB22" s="75"/>
      <c r="AC22" s="73"/>
      <c r="AD22" s="73"/>
      <c r="AE22" s="73"/>
      <c r="AF22" s="73"/>
    </row>
    <row r="23" spans="1:32" s="163" customFormat="1" ht="18" customHeight="1">
      <c r="A23" s="448" t="s">
        <v>98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</row>
    <row r="24" spans="1:32" s="1" customFormat="1" ht="18" customHeight="1" thickBot="1">
      <c r="A24" s="35"/>
      <c r="B24" s="1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1" customFormat="1" ht="23.25" customHeight="1">
      <c r="A25" s="444"/>
      <c r="B25" s="446" t="s">
        <v>0</v>
      </c>
      <c r="C25" s="434" t="s">
        <v>9</v>
      </c>
      <c r="D25" s="436" t="s">
        <v>10</v>
      </c>
      <c r="E25" s="436" t="s">
        <v>11</v>
      </c>
      <c r="F25" s="436" t="s">
        <v>12</v>
      </c>
      <c r="G25" s="436" t="s">
        <v>13</v>
      </c>
      <c r="H25" s="436" t="s">
        <v>14</v>
      </c>
      <c r="I25" s="426" t="s">
        <v>15</v>
      </c>
      <c r="J25" s="438" t="s">
        <v>16</v>
      </c>
      <c r="K25" s="440" t="s">
        <v>17</v>
      </c>
      <c r="L25" s="442" t="s">
        <v>18</v>
      </c>
      <c r="M25" s="434" t="s">
        <v>19</v>
      </c>
      <c r="N25" s="424" t="s">
        <v>20</v>
      </c>
      <c r="O25" s="424" t="s">
        <v>21</v>
      </c>
      <c r="P25" s="426" t="s">
        <v>22</v>
      </c>
      <c r="Q25" s="438" t="s">
        <v>23</v>
      </c>
      <c r="R25" s="440" t="s">
        <v>24</v>
      </c>
      <c r="S25" s="440" t="s">
        <v>25</v>
      </c>
      <c r="T25" s="442" t="s">
        <v>26</v>
      </c>
      <c r="U25" s="434" t="s">
        <v>27</v>
      </c>
      <c r="V25" s="436" t="s">
        <v>28</v>
      </c>
      <c r="W25" s="436" t="s">
        <v>30</v>
      </c>
      <c r="X25" s="436" t="s">
        <v>29</v>
      </c>
      <c r="Y25" s="424" t="s">
        <v>31</v>
      </c>
      <c r="Z25" s="451" t="s">
        <v>32</v>
      </c>
      <c r="AA25" s="456" t="s">
        <v>1</v>
      </c>
      <c r="AB25" s="430" t="s">
        <v>2</v>
      </c>
      <c r="AC25" s="432" t="s">
        <v>3</v>
      </c>
      <c r="AD25" s="432" t="s">
        <v>4</v>
      </c>
      <c r="AE25" s="420" t="s">
        <v>33</v>
      </c>
      <c r="AF25" s="422" t="s">
        <v>34</v>
      </c>
    </row>
    <row r="26" spans="1:32" s="1" customFormat="1" ht="33" customHeight="1" thickBot="1">
      <c r="A26" s="465"/>
      <c r="B26" s="466"/>
      <c r="C26" s="462"/>
      <c r="D26" s="458"/>
      <c r="E26" s="458"/>
      <c r="F26" s="458"/>
      <c r="G26" s="458"/>
      <c r="H26" s="458"/>
      <c r="I26" s="463"/>
      <c r="J26" s="464"/>
      <c r="K26" s="460"/>
      <c r="L26" s="461"/>
      <c r="M26" s="462"/>
      <c r="N26" s="459"/>
      <c r="O26" s="459"/>
      <c r="P26" s="463"/>
      <c r="Q26" s="464"/>
      <c r="R26" s="460"/>
      <c r="S26" s="460"/>
      <c r="T26" s="461"/>
      <c r="U26" s="462"/>
      <c r="V26" s="458"/>
      <c r="W26" s="458"/>
      <c r="X26" s="458"/>
      <c r="Y26" s="459"/>
      <c r="Z26" s="455"/>
      <c r="AA26" s="457"/>
      <c r="AB26" s="431"/>
      <c r="AC26" s="433"/>
      <c r="AD26" s="433"/>
      <c r="AE26" s="421"/>
      <c r="AF26" s="423"/>
    </row>
    <row r="27" spans="1:32" s="304" customFormat="1" ht="30.75" customHeight="1">
      <c r="A27" s="321" t="s">
        <v>5</v>
      </c>
      <c r="B27" s="401" t="s">
        <v>36</v>
      </c>
      <c r="C27" s="300">
        <f aca="true" t="shared" si="13" ref="C27:AA27">C28+C29+C30+C31+C32+C33+C34</f>
        <v>10.638</v>
      </c>
      <c r="D27" s="295">
        <f t="shared" si="13"/>
        <v>10.545</v>
      </c>
      <c r="E27" s="295">
        <f t="shared" si="13"/>
        <v>10.671</v>
      </c>
      <c r="F27" s="295">
        <f t="shared" si="13"/>
        <v>11.275</v>
      </c>
      <c r="G27" s="295">
        <f t="shared" si="13"/>
        <v>12.648</v>
      </c>
      <c r="H27" s="295">
        <f t="shared" si="13"/>
        <v>14.125</v>
      </c>
      <c r="I27" s="296">
        <f t="shared" si="13"/>
        <v>15.104</v>
      </c>
      <c r="J27" s="297">
        <f t="shared" si="13"/>
        <v>15.302</v>
      </c>
      <c r="K27" s="298">
        <f t="shared" si="13"/>
        <v>15.348</v>
      </c>
      <c r="L27" s="299">
        <f t="shared" si="13"/>
        <v>15.53</v>
      </c>
      <c r="M27" s="300">
        <f t="shared" si="13"/>
        <v>15.762</v>
      </c>
      <c r="N27" s="295">
        <f t="shared" si="13"/>
        <v>15.4</v>
      </c>
      <c r="O27" s="295">
        <f t="shared" si="13"/>
        <v>15.87</v>
      </c>
      <c r="P27" s="296">
        <f t="shared" si="13"/>
        <v>16.506</v>
      </c>
      <c r="Q27" s="297">
        <f t="shared" si="13"/>
        <v>16.553</v>
      </c>
      <c r="R27" s="298">
        <f t="shared" si="13"/>
        <v>16.395</v>
      </c>
      <c r="S27" s="298">
        <f t="shared" si="13"/>
        <v>16.631</v>
      </c>
      <c r="T27" s="299">
        <f t="shared" si="13"/>
        <v>16.457</v>
      </c>
      <c r="U27" s="300">
        <f t="shared" si="13"/>
        <v>13.641</v>
      </c>
      <c r="V27" s="295">
        <f t="shared" si="13"/>
        <v>13.733</v>
      </c>
      <c r="W27" s="295">
        <f t="shared" si="13"/>
        <v>12.687</v>
      </c>
      <c r="X27" s="295">
        <f t="shared" si="13"/>
        <v>11.654</v>
      </c>
      <c r="Y27" s="295">
        <f t="shared" si="13"/>
        <v>10.929</v>
      </c>
      <c r="Z27" s="295">
        <f t="shared" si="13"/>
        <v>9.901</v>
      </c>
      <c r="AA27" s="295">
        <f t="shared" si="13"/>
        <v>333.305</v>
      </c>
      <c r="AB27" s="107">
        <f>AVERAGE(C27:Z27)/MAX(C27:Z27)</f>
        <v>0.835</v>
      </c>
      <c r="AC27" s="108">
        <f>AVERAGE(C27:Z27)/MAX(J27:L27)</f>
        <v>0.894</v>
      </c>
      <c r="AD27" s="108">
        <f>AVERAGE(C27:Z27)/MAX(Q27:T27)</f>
        <v>0.835</v>
      </c>
      <c r="AE27" s="108">
        <f>MAX(J27:L27)</f>
        <v>15.53</v>
      </c>
      <c r="AF27" s="109">
        <f>MAX(Q27:T27)</f>
        <v>16.631</v>
      </c>
    </row>
    <row r="28" spans="1:32" ht="22.5" customHeight="1">
      <c r="A28" s="116"/>
      <c r="B28" s="402" t="s">
        <v>85</v>
      </c>
      <c r="C28" s="193">
        <v>3.282</v>
      </c>
      <c r="D28" s="188">
        <v>3.255</v>
      </c>
      <c r="E28" s="188">
        <v>3.306</v>
      </c>
      <c r="F28" s="188">
        <v>3.543</v>
      </c>
      <c r="G28" s="188">
        <v>3.922</v>
      </c>
      <c r="H28" s="188">
        <v>4.345</v>
      </c>
      <c r="I28" s="154">
        <v>4.958</v>
      </c>
      <c r="J28" s="277">
        <v>4.998</v>
      </c>
      <c r="K28" s="278">
        <v>4.845</v>
      </c>
      <c r="L28" s="286">
        <v>4.985</v>
      </c>
      <c r="M28" s="201">
        <v>5.259</v>
      </c>
      <c r="N28" s="191">
        <v>4.866</v>
      </c>
      <c r="O28" s="191">
        <v>5.002</v>
      </c>
      <c r="P28" s="154">
        <v>5.377</v>
      </c>
      <c r="Q28" s="277">
        <v>5.302</v>
      </c>
      <c r="R28" s="278">
        <v>5.05</v>
      </c>
      <c r="S28" s="278">
        <v>5.326</v>
      </c>
      <c r="T28" s="279">
        <v>5.216</v>
      </c>
      <c r="U28" s="193">
        <v>2.55</v>
      </c>
      <c r="V28" s="188">
        <v>2.827</v>
      </c>
      <c r="W28" s="188">
        <v>2.447</v>
      </c>
      <c r="X28" s="188">
        <v>2.218</v>
      </c>
      <c r="Y28" s="188">
        <v>2.261</v>
      </c>
      <c r="Z28" s="192">
        <v>1.77</v>
      </c>
      <c r="AA28" s="164">
        <f aca="true" t="shared" si="14" ref="AA28:AA34">SUM(C28:Z28)</f>
        <v>96.91</v>
      </c>
      <c r="AB28" s="165">
        <f aca="true" t="shared" si="15" ref="AB28:AB34">AVERAGE(C28:Z28)/MAX(C28:Z28)</f>
        <v>0.751</v>
      </c>
      <c r="AC28" s="166">
        <f aca="true" t="shared" si="16" ref="AC28:AC34">AVERAGE(C28:Z28)/MAX(J28:L28)</f>
        <v>0.808</v>
      </c>
      <c r="AD28" s="166">
        <f aca="true" t="shared" si="17" ref="AD28:AD34">AVERAGE(C28:Z28)/MAX(Q28:T28)</f>
        <v>0.758</v>
      </c>
      <c r="AE28" s="166">
        <f aca="true" t="shared" si="18" ref="AE28:AE34">MAX(J28:L28)</f>
        <v>4.998</v>
      </c>
      <c r="AF28" s="167">
        <f aca="true" t="shared" si="19" ref="AF28:AF34">MAX(Q28:T28)</f>
        <v>5.326</v>
      </c>
    </row>
    <row r="29" spans="1:32" ht="21" customHeight="1">
      <c r="A29" s="116"/>
      <c r="B29" s="402" t="s">
        <v>86</v>
      </c>
      <c r="C29" s="193">
        <v>0.374</v>
      </c>
      <c r="D29" s="188">
        <v>0.377</v>
      </c>
      <c r="E29" s="188">
        <v>0.383</v>
      </c>
      <c r="F29" s="188">
        <v>0.387</v>
      </c>
      <c r="G29" s="188">
        <v>0.392</v>
      </c>
      <c r="H29" s="188">
        <v>0.389</v>
      </c>
      <c r="I29" s="189">
        <v>0.44</v>
      </c>
      <c r="J29" s="277">
        <v>0.533</v>
      </c>
      <c r="K29" s="278">
        <v>0.554</v>
      </c>
      <c r="L29" s="279">
        <v>0.536</v>
      </c>
      <c r="M29" s="201">
        <v>0.515</v>
      </c>
      <c r="N29" s="191">
        <v>0.494</v>
      </c>
      <c r="O29" s="191">
        <v>0.536</v>
      </c>
      <c r="P29" s="202">
        <v>0.61</v>
      </c>
      <c r="Q29" s="277">
        <v>0.611</v>
      </c>
      <c r="R29" s="278">
        <v>0.608</v>
      </c>
      <c r="S29" s="278">
        <v>0.551</v>
      </c>
      <c r="T29" s="279">
        <v>0.531</v>
      </c>
      <c r="U29" s="193">
        <v>0.556</v>
      </c>
      <c r="V29" s="188">
        <v>0.49</v>
      </c>
      <c r="W29" s="188">
        <v>0.424</v>
      </c>
      <c r="X29" s="188">
        <v>0.418</v>
      </c>
      <c r="Y29" s="188">
        <v>0.419</v>
      </c>
      <c r="Z29" s="192">
        <v>0.413</v>
      </c>
      <c r="AA29" s="164">
        <f t="shared" si="14"/>
        <v>11.541</v>
      </c>
      <c r="AB29" s="165">
        <f t="shared" si="15"/>
        <v>0.787</v>
      </c>
      <c r="AC29" s="166">
        <f t="shared" si="16"/>
        <v>0.868</v>
      </c>
      <c r="AD29" s="166">
        <f t="shared" si="17"/>
        <v>0.787</v>
      </c>
      <c r="AE29" s="166">
        <f t="shared" si="18"/>
        <v>0.554</v>
      </c>
      <c r="AF29" s="167">
        <f t="shared" si="19"/>
        <v>0.611</v>
      </c>
    </row>
    <row r="30" spans="1:32" ht="21" customHeight="1">
      <c r="A30" s="116"/>
      <c r="B30" s="397" t="s">
        <v>87</v>
      </c>
      <c r="C30" s="193">
        <v>0.455</v>
      </c>
      <c r="D30" s="188">
        <v>0.459</v>
      </c>
      <c r="E30" s="188">
        <v>0.47</v>
      </c>
      <c r="F30" s="188">
        <v>0.475</v>
      </c>
      <c r="G30" s="188">
        <v>0.503</v>
      </c>
      <c r="H30" s="153">
        <v>0.518</v>
      </c>
      <c r="I30" s="154">
        <v>0.655</v>
      </c>
      <c r="J30" s="277">
        <v>0.668</v>
      </c>
      <c r="K30" s="278">
        <v>0.683</v>
      </c>
      <c r="L30" s="279">
        <v>0.692</v>
      </c>
      <c r="M30" s="155">
        <v>0.643</v>
      </c>
      <c r="N30" s="153">
        <v>0.633</v>
      </c>
      <c r="O30" s="153">
        <v>0.701</v>
      </c>
      <c r="P30" s="154">
        <v>0.724</v>
      </c>
      <c r="Q30" s="277">
        <v>0.723</v>
      </c>
      <c r="R30" s="278">
        <v>0.682</v>
      </c>
      <c r="S30" s="278">
        <v>0.652</v>
      </c>
      <c r="T30" s="279">
        <v>0.607</v>
      </c>
      <c r="U30" s="155">
        <v>0.568</v>
      </c>
      <c r="V30" s="153">
        <v>0.546</v>
      </c>
      <c r="W30" s="153">
        <v>0.535</v>
      </c>
      <c r="X30" s="153">
        <v>0.518</v>
      </c>
      <c r="Y30" s="153">
        <v>0.51</v>
      </c>
      <c r="Z30" s="203">
        <v>0.497</v>
      </c>
      <c r="AA30" s="164">
        <f t="shared" si="14"/>
        <v>14.117</v>
      </c>
      <c r="AB30" s="62">
        <f t="shared" si="15"/>
        <v>0.812</v>
      </c>
      <c r="AC30" s="26">
        <f t="shared" si="16"/>
        <v>0.85</v>
      </c>
      <c r="AD30" s="26">
        <f t="shared" si="17"/>
        <v>0.814</v>
      </c>
      <c r="AE30" s="26">
        <f t="shared" si="18"/>
        <v>0.692</v>
      </c>
      <c r="AF30" s="28">
        <f t="shared" si="19"/>
        <v>0.723</v>
      </c>
    </row>
    <row r="31" spans="1:32" ht="21" customHeight="1">
      <c r="A31" s="116"/>
      <c r="B31" s="397" t="s">
        <v>88</v>
      </c>
      <c r="C31" s="193">
        <v>1.818</v>
      </c>
      <c r="D31" s="188">
        <v>1.813</v>
      </c>
      <c r="E31" s="188">
        <v>1.812</v>
      </c>
      <c r="F31" s="188">
        <v>1.96</v>
      </c>
      <c r="G31" s="188">
        <v>2.194</v>
      </c>
      <c r="H31" s="153">
        <v>2.52</v>
      </c>
      <c r="I31" s="154">
        <v>2.537</v>
      </c>
      <c r="J31" s="277">
        <v>2.454</v>
      </c>
      <c r="K31" s="278">
        <v>2.499</v>
      </c>
      <c r="L31" s="279">
        <v>2.524</v>
      </c>
      <c r="M31" s="155">
        <v>2.6</v>
      </c>
      <c r="N31" s="153">
        <v>2.638</v>
      </c>
      <c r="O31" s="153">
        <v>2.673</v>
      </c>
      <c r="P31" s="154">
        <v>2.729</v>
      </c>
      <c r="Q31" s="277">
        <v>2.8</v>
      </c>
      <c r="R31" s="278">
        <v>2.847</v>
      </c>
      <c r="S31" s="278">
        <v>2.887</v>
      </c>
      <c r="T31" s="279">
        <v>2.978</v>
      </c>
      <c r="U31" s="155">
        <v>2.894</v>
      </c>
      <c r="V31" s="153">
        <v>2.901</v>
      </c>
      <c r="W31" s="153">
        <v>2.702</v>
      </c>
      <c r="X31" s="153">
        <v>2.496</v>
      </c>
      <c r="Y31" s="153">
        <v>2.261</v>
      </c>
      <c r="Z31" s="203">
        <v>2.12</v>
      </c>
      <c r="AA31" s="164">
        <f t="shared" si="14"/>
        <v>59.657</v>
      </c>
      <c r="AB31" s="62">
        <f t="shared" si="15"/>
        <v>0.835</v>
      </c>
      <c r="AC31" s="26">
        <f t="shared" si="16"/>
        <v>0.985</v>
      </c>
      <c r="AD31" s="26">
        <f t="shared" si="17"/>
        <v>0.835</v>
      </c>
      <c r="AE31" s="26">
        <f t="shared" si="18"/>
        <v>2.524</v>
      </c>
      <c r="AF31" s="28">
        <f t="shared" si="19"/>
        <v>2.978</v>
      </c>
    </row>
    <row r="32" spans="1:32" ht="22.5" customHeight="1">
      <c r="A32" s="116"/>
      <c r="B32" s="397" t="s">
        <v>89</v>
      </c>
      <c r="C32" s="193">
        <v>0.215</v>
      </c>
      <c r="D32" s="188">
        <v>0.222</v>
      </c>
      <c r="E32" s="188">
        <v>0.223</v>
      </c>
      <c r="F32" s="188">
        <v>0.224</v>
      </c>
      <c r="G32" s="188">
        <v>0.237</v>
      </c>
      <c r="H32" s="153">
        <v>0.259</v>
      </c>
      <c r="I32" s="154">
        <v>0.324</v>
      </c>
      <c r="J32" s="277">
        <v>0.35</v>
      </c>
      <c r="K32" s="278">
        <v>0.378</v>
      </c>
      <c r="L32" s="279">
        <v>0.386</v>
      </c>
      <c r="M32" s="155">
        <v>0.347</v>
      </c>
      <c r="N32" s="153">
        <v>0.345</v>
      </c>
      <c r="O32" s="153">
        <v>0.388</v>
      </c>
      <c r="P32" s="154">
        <v>0.374</v>
      </c>
      <c r="Q32" s="277">
        <v>0.368</v>
      </c>
      <c r="R32" s="278">
        <v>0.377</v>
      </c>
      <c r="S32" s="278">
        <v>0.319</v>
      </c>
      <c r="T32" s="279">
        <v>0.259</v>
      </c>
      <c r="U32" s="155">
        <v>0.242</v>
      </c>
      <c r="V32" s="153">
        <v>0.252</v>
      </c>
      <c r="W32" s="153">
        <v>0.253</v>
      </c>
      <c r="X32" s="153">
        <v>0.233</v>
      </c>
      <c r="Y32" s="153">
        <v>0.225</v>
      </c>
      <c r="Z32" s="203">
        <v>0.225</v>
      </c>
      <c r="AA32" s="164">
        <f t="shared" si="14"/>
        <v>7.025</v>
      </c>
      <c r="AB32" s="62">
        <f t="shared" si="15"/>
        <v>0.754</v>
      </c>
      <c r="AC32" s="26">
        <f t="shared" si="16"/>
        <v>0.758</v>
      </c>
      <c r="AD32" s="26">
        <f t="shared" si="17"/>
        <v>0.776</v>
      </c>
      <c r="AE32" s="26">
        <f t="shared" si="18"/>
        <v>0.386</v>
      </c>
      <c r="AF32" s="28">
        <f t="shared" si="19"/>
        <v>0.377</v>
      </c>
    </row>
    <row r="33" spans="1:32" ht="23.25" customHeight="1">
      <c r="A33" s="116"/>
      <c r="B33" s="397" t="s">
        <v>90</v>
      </c>
      <c r="C33" s="193">
        <v>0.725</v>
      </c>
      <c r="D33" s="188">
        <v>0.717</v>
      </c>
      <c r="E33" s="188">
        <v>0.73</v>
      </c>
      <c r="F33" s="188">
        <v>0.768</v>
      </c>
      <c r="G33" s="188">
        <v>0.898</v>
      </c>
      <c r="H33" s="153">
        <v>1.039</v>
      </c>
      <c r="I33" s="154">
        <v>1.107</v>
      </c>
      <c r="J33" s="277">
        <v>1.153</v>
      </c>
      <c r="K33" s="278">
        <v>1.185</v>
      </c>
      <c r="L33" s="279">
        <v>1.196</v>
      </c>
      <c r="M33" s="155">
        <v>1.165</v>
      </c>
      <c r="N33" s="153">
        <v>1.155</v>
      </c>
      <c r="O33" s="153">
        <v>1.246</v>
      </c>
      <c r="P33" s="154">
        <v>1.288</v>
      </c>
      <c r="Q33" s="277">
        <v>1.272</v>
      </c>
      <c r="R33" s="278">
        <v>1.255</v>
      </c>
      <c r="S33" s="278">
        <v>1.192</v>
      </c>
      <c r="T33" s="279">
        <v>1.168</v>
      </c>
      <c r="U33" s="155">
        <v>1.15</v>
      </c>
      <c r="V33" s="153">
        <v>1.105</v>
      </c>
      <c r="W33" s="153">
        <v>1.023</v>
      </c>
      <c r="X33" s="153">
        <v>0.91</v>
      </c>
      <c r="Y33" s="153">
        <v>0.838</v>
      </c>
      <c r="Z33" s="203">
        <v>0.792</v>
      </c>
      <c r="AA33" s="164">
        <f t="shared" si="14"/>
        <v>25.077</v>
      </c>
      <c r="AB33" s="62">
        <f t="shared" si="15"/>
        <v>0.811</v>
      </c>
      <c r="AC33" s="26">
        <f t="shared" si="16"/>
        <v>0.874</v>
      </c>
      <c r="AD33" s="26">
        <f t="shared" si="17"/>
        <v>0.821</v>
      </c>
      <c r="AE33" s="26">
        <f t="shared" si="18"/>
        <v>1.196</v>
      </c>
      <c r="AF33" s="28">
        <f t="shared" si="19"/>
        <v>1.272</v>
      </c>
    </row>
    <row r="34" spans="1:32" ht="24" customHeight="1" thickBot="1">
      <c r="A34" s="138"/>
      <c r="B34" s="399" t="s">
        <v>91</v>
      </c>
      <c r="C34" s="400">
        <v>3.769</v>
      </c>
      <c r="D34" s="204">
        <v>3.702</v>
      </c>
      <c r="E34" s="204">
        <v>3.747</v>
      </c>
      <c r="F34" s="204">
        <v>3.918</v>
      </c>
      <c r="G34" s="204">
        <v>4.502</v>
      </c>
      <c r="H34" s="205">
        <v>5.055</v>
      </c>
      <c r="I34" s="206">
        <v>5.083</v>
      </c>
      <c r="J34" s="287">
        <v>5.146</v>
      </c>
      <c r="K34" s="288">
        <v>5.204</v>
      </c>
      <c r="L34" s="289">
        <v>5.211</v>
      </c>
      <c r="M34" s="207">
        <v>5.233</v>
      </c>
      <c r="N34" s="205">
        <v>5.269</v>
      </c>
      <c r="O34" s="205">
        <v>5.324</v>
      </c>
      <c r="P34" s="206">
        <v>5.404</v>
      </c>
      <c r="Q34" s="287">
        <v>5.477</v>
      </c>
      <c r="R34" s="288">
        <v>5.576</v>
      </c>
      <c r="S34" s="288">
        <v>5.704</v>
      </c>
      <c r="T34" s="289">
        <v>5.698</v>
      </c>
      <c r="U34" s="207">
        <v>5.681</v>
      </c>
      <c r="V34" s="205">
        <v>5.612</v>
      </c>
      <c r="W34" s="205">
        <v>5.303</v>
      </c>
      <c r="X34" s="205">
        <v>4.861</v>
      </c>
      <c r="Y34" s="205">
        <v>4.415</v>
      </c>
      <c r="Z34" s="208">
        <v>4.084</v>
      </c>
      <c r="AA34" s="168">
        <f t="shared" si="14"/>
        <v>118.978</v>
      </c>
      <c r="AB34" s="169">
        <f t="shared" si="15"/>
        <v>0.869</v>
      </c>
      <c r="AC34" s="170">
        <f t="shared" si="16"/>
        <v>0.951</v>
      </c>
      <c r="AD34" s="170">
        <f t="shared" si="17"/>
        <v>0.869</v>
      </c>
      <c r="AE34" s="170">
        <f t="shared" si="18"/>
        <v>5.211</v>
      </c>
      <c r="AF34" s="171">
        <f t="shared" si="19"/>
        <v>5.704</v>
      </c>
    </row>
    <row r="35" spans="1:32" ht="18">
      <c r="A35" s="21"/>
      <c r="B35" s="22"/>
      <c r="C35" s="10"/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3"/>
      <c r="AB35" s="24"/>
      <c r="AC35" s="11"/>
      <c r="AD35" s="11"/>
      <c r="AE35" s="11"/>
      <c r="AF35" s="11"/>
    </row>
    <row r="36" spans="1:32" s="163" customFormat="1" ht="18" customHeight="1">
      <c r="A36" s="448" t="s">
        <v>99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</row>
    <row r="37" spans="1:32" s="1" customFormat="1" ht="18" customHeight="1" thickBot="1">
      <c r="A37" s="140"/>
      <c r="B37" s="14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1" customFormat="1" ht="23.25" customHeight="1">
      <c r="A38" s="453"/>
      <c r="B38" s="446" t="s">
        <v>0</v>
      </c>
      <c r="C38" s="434" t="s">
        <v>9</v>
      </c>
      <c r="D38" s="436" t="s">
        <v>10</v>
      </c>
      <c r="E38" s="436" t="s">
        <v>11</v>
      </c>
      <c r="F38" s="436" t="s">
        <v>12</v>
      </c>
      <c r="G38" s="436" t="s">
        <v>13</v>
      </c>
      <c r="H38" s="436" t="s">
        <v>14</v>
      </c>
      <c r="I38" s="426" t="s">
        <v>15</v>
      </c>
      <c r="J38" s="438" t="s">
        <v>16</v>
      </c>
      <c r="K38" s="440" t="s">
        <v>17</v>
      </c>
      <c r="L38" s="442" t="s">
        <v>18</v>
      </c>
      <c r="M38" s="449" t="s">
        <v>19</v>
      </c>
      <c r="N38" s="424" t="s">
        <v>20</v>
      </c>
      <c r="O38" s="424" t="s">
        <v>21</v>
      </c>
      <c r="P38" s="451" t="s">
        <v>22</v>
      </c>
      <c r="Q38" s="438" t="s">
        <v>23</v>
      </c>
      <c r="R38" s="440" t="s">
        <v>24</v>
      </c>
      <c r="S38" s="440" t="s">
        <v>25</v>
      </c>
      <c r="T38" s="442" t="s">
        <v>26</v>
      </c>
      <c r="U38" s="434" t="s">
        <v>27</v>
      </c>
      <c r="V38" s="436" t="s">
        <v>28</v>
      </c>
      <c r="W38" s="436" t="s">
        <v>30</v>
      </c>
      <c r="X38" s="436" t="s">
        <v>29</v>
      </c>
      <c r="Y38" s="424" t="s">
        <v>31</v>
      </c>
      <c r="Z38" s="426" t="s">
        <v>32</v>
      </c>
      <c r="AA38" s="428" t="s">
        <v>1</v>
      </c>
      <c r="AB38" s="430" t="s">
        <v>2</v>
      </c>
      <c r="AC38" s="432" t="s">
        <v>3</v>
      </c>
      <c r="AD38" s="432" t="s">
        <v>4</v>
      </c>
      <c r="AE38" s="420" t="s">
        <v>33</v>
      </c>
      <c r="AF38" s="422" t="s">
        <v>34</v>
      </c>
    </row>
    <row r="39" spans="1:32" s="1" customFormat="1" ht="29.25" customHeight="1" thickBot="1">
      <c r="A39" s="454"/>
      <c r="B39" s="447"/>
      <c r="C39" s="435"/>
      <c r="D39" s="437"/>
      <c r="E39" s="437"/>
      <c r="F39" s="437"/>
      <c r="G39" s="437"/>
      <c r="H39" s="437"/>
      <c r="I39" s="427"/>
      <c r="J39" s="439"/>
      <c r="K39" s="441"/>
      <c r="L39" s="443"/>
      <c r="M39" s="450"/>
      <c r="N39" s="425"/>
      <c r="O39" s="425"/>
      <c r="P39" s="452"/>
      <c r="Q39" s="439"/>
      <c r="R39" s="441"/>
      <c r="S39" s="441"/>
      <c r="T39" s="443"/>
      <c r="U39" s="435"/>
      <c r="V39" s="437"/>
      <c r="W39" s="437"/>
      <c r="X39" s="437"/>
      <c r="Y39" s="425"/>
      <c r="Z39" s="427"/>
      <c r="AA39" s="429"/>
      <c r="AB39" s="431"/>
      <c r="AC39" s="433"/>
      <c r="AD39" s="433"/>
      <c r="AE39" s="421"/>
      <c r="AF39" s="423"/>
    </row>
    <row r="40" spans="1:32" s="304" customFormat="1" ht="35.25" customHeight="1">
      <c r="A40" s="406" t="s">
        <v>5</v>
      </c>
      <c r="B40" s="407" t="s">
        <v>39</v>
      </c>
      <c r="C40" s="300">
        <f aca="true" t="shared" si="20" ref="C40:AA40">SUM(C41:C42)</f>
        <v>0.08</v>
      </c>
      <c r="D40" s="295">
        <f t="shared" si="20"/>
        <v>0.16</v>
      </c>
      <c r="E40" s="295">
        <f t="shared" si="20"/>
        <v>0.18</v>
      </c>
      <c r="F40" s="295">
        <f t="shared" si="20"/>
        <v>0.12</v>
      </c>
      <c r="G40" s="295">
        <f t="shared" si="20"/>
        <v>0.16</v>
      </c>
      <c r="H40" s="295">
        <f t="shared" si="20"/>
        <v>0.22</v>
      </c>
      <c r="I40" s="296">
        <f t="shared" si="20"/>
        <v>0.14</v>
      </c>
      <c r="J40" s="297">
        <f t="shared" si="20"/>
        <v>0.2</v>
      </c>
      <c r="K40" s="298">
        <f t="shared" si="20"/>
        <v>0.14</v>
      </c>
      <c r="L40" s="299">
        <f t="shared" si="20"/>
        <v>0.2</v>
      </c>
      <c r="M40" s="305">
        <f t="shared" si="20"/>
        <v>0.24</v>
      </c>
      <c r="N40" s="295">
        <f t="shared" si="20"/>
        <v>0.24</v>
      </c>
      <c r="O40" s="295">
        <f t="shared" si="20"/>
        <v>0.2</v>
      </c>
      <c r="P40" s="306">
        <f t="shared" si="20"/>
        <v>0.26</v>
      </c>
      <c r="Q40" s="297">
        <f t="shared" si="20"/>
        <v>0.16</v>
      </c>
      <c r="R40" s="298">
        <f t="shared" si="20"/>
        <v>0.2</v>
      </c>
      <c r="S40" s="298">
        <f t="shared" si="20"/>
        <v>0.14</v>
      </c>
      <c r="T40" s="299">
        <f t="shared" si="20"/>
        <v>0.2</v>
      </c>
      <c r="U40" s="300">
        <f t="shared" si="20"/>
        <v>0.18</v>
      </c>
      <c r="V40" s="295">
        <f t="shared" si="20"/>
        <v>0.2</v>
      </c>
      <c r="W40" s="295">
        <f t="shared" si="20"/>
        <v>0.16</v>
      </c>
      <c r="X40" s="295">
        <f t="shared" si="20"/>
        <v>0.26</v>
      </c>
      <c r="Y40" s="295">
        <f t="shared" si="20"/>
        <v>0.18</v>
      </c>
      <c r="Z40" s="296">
        <f t="shared" si="20"/>
        <v>0.18</v>
      </c>
      <c r="AA40" s="301">
        <f t="shared" si="20"/>
        <v>4.4</v>
      </c>
      <c r="AB40" s="300">
        <f>AVERAGE(C40:Z40)/MAX(C40:Z40)</f>
        <v>0.705</v>
      </c>
      <c r="AC40" s="302">
        <f>AVERAGE(C40:Z40)/MAX(J40:L40)</f>
        <v>0.917</v>
      </c>
      <c r="AD40" s="302">
        <f>AVERAGE(C40:Z40)/MAX(Q40:T40)</f>
        <v>0.917</v>
      </c>
      <c r="AE40" s="302">
        <f>MAX(J40:L40)</f>
        <v>0.2</v>
      </c>
      <c r="AF40" s="303">
        <f>MAX(Q40:T40)</f>
        <v>0.2</v>
      </c>
    </row>
    <row r="41" spans="1:32" ht="20.25">
      <c r="A41" s="129"/>
      <c r="B41" s="404" t="s">
        <v>92</v>
      </c>
      <c r="C41" s="193">
        <v>0.08</v>
      </c>
      <c r="D41" s="188">
        <v>0.14</v>
      </c>
      <c r="E41" s="188">
        <v>0.16</v>
      </c>
      <c r="F41" s="188">
        <v>0.12</v>
      </c>
      <c r="G41" s="188">
        <v>0.16</v>
      </c>
      <c r="H41" s="188">
        <v>0.2</v>
      </c>
      <c r="I41" s="189">
        <v>0.14</v>
      </c>
      <c r="J41" s="277">
        <v>0.18</v>
      </c>
      <c r="K41" s="278">
        <v>0.14</v>
      </c>
      <c r="L41" s="279">
        <v>0.18</v>
      </c>
      <c r="M41" s="190">
        <v>0.22</v>
      </c>
      <c r="N41" s="191">
        <v>0.22</v>
      </c>
      <c r="O41" s="188">
        <v>0.2</v>
      </c>
      <c r="P41" s="192">
        <v>0.24</v>
      </c>
      <c r="Q41" s="277">
        <v>0.16</v>
      </c>
      <c r="R41" s="278">
        <v>0.18</v>
      </c>
      <c r="S41" s="278">
        <v>0.14</v>
      </c>
      <c r="T41" s="279">
        <v>0.18</v>
      </c>
      <c r="U41" s="193">
        <v>0.18</v>
      </c>
      <c r="V41" s="194">
        <v>0.2</v>
      </c>
      <c r="W41" s="194">
        <v>0.16</v>
      </c>
      <c r="X41" s="194">
        <v>0.24</v>
      </c>
      <c r="Y41" s="194">
        <v>0.18</v>
      </c>
      <c r="Z41" s="194">
        <v>0.18</v>
      </c>
      <c r="AA41" s="83">
        <f>SUM(C41:Z41)</f>
        <v>4.18</v>
      </c>
      <c r="AB41" s="84">
        <f>AVERAGE(C41:Z41)/MAX(C41:Z41)</f>
        <v>0.726</v>
      </c>
      <c r="AC41" s="85">
        <f>AVERAGE(C41:Z41)/MAX(J41:L41)</f>
        <v>0.968</v>
      </c>
      <c r="AD41" s="85">
        <f>AVERAGE(C41:Z41)/MAX(Q41:T41)</f>
        <v>0.968</v>
      </c>
      <c r="AE41" s="85">
        <f>MAX(J41:L41)</f>
        <v>0.18</v>
      </c>
      <c r="AF41" s="86">
        <f>MAX(Q41:T41)</f>
        <v>0.18</v>
      </c>
    </row>
    <row r="42" spans="1:32" ht="21" thickBot="1">
      <c r="A42" s="130"/>
      <c r="B42" s="405" t="s">
        <v>93</v>
      </c>
      <c r="C42" s="403">
        <v>0</v>
      </c>
      <c r="D42" s="195">
        <v>0.02</v>
      </c>
      <c r="E42" s="195">
        <v>0.02</v>
      </c>
      <c r="F42" s="195">
        <v>0</v>
      </c>
      <c r="G42" s="195">
        <v>0</v>
      </c>
      <c r="H42" s="293">
        <v>0.02</v>
      </c>
      <c r="I42" s="198">
        <v>0</v>
      </c>
      <c r="J42" s="280">
        <v>0.02</v>
      </c>
      <c r="K42" s="281">
        <v>0</v>
      </c>
      <c r="L42" s="282">
        <v>0.02</v>
      </c>
      <c r="M42" s="196">
        <v>0.02</v>
      </c>
      <c r="N42" s="197">
        <v>0.02</v>
      </c>
      <c r="O42" s="195">
        <v>0</v>
      </c>
      <c r="P42" s="198">
        <v>0.02</v>
      </c>
      <c r="Q42" s="280">
        <v>0</v>
      </c>
      <c r="R42" s="281">
        <v>0.02</v>
      </c>
      <c r="S42" s="281">
        <v>0</v>
      </c>
      <c r="T42" s="282">
        <v>0.02</v>
      </c>
      <c r="U42" s="199">
        <v>0</v>
      </c>
      <c r="V42" s="200">
        <v>0</v>
      </c>
      <c r="W42" s="200">
        <v>0</v>
      </c>
      <c r="X42" s="200">
        <v>0.02</v>
      </c>
      <c r="Y42" s="200">
        <v>0</v>
      </c>
      <c r="Z42" s="197">
        <v>0</v>
      </c>
      <c r="AA42" s="87">
        <f>SUM(C42:Z42)</f>
        <v>0.22</v>
      </c>
      <c r="AB42" s="88">
        <f>AVERAGE(C42:Z42)/MAX(C42:Z42)</f>
        <v>0.458</v>
      </c>
      <c r="AC42" s="89">
        <f>AVERAGE(C42:Z42)/MAX(J42:L42)</f>
        <v>0.458</v>
      </c>
      <c r="AD42" s="89">
        <f>AVERAGE(C42:Z42)/MAX(Q42:T42)</f>
        <v>0.458</v>
      </c>
      <c r="AE42" s="89">
        <f>MAX(J42:L42)</f>
        <v>0.02</v>
      </c>
      <c r="AF42" s="90">
        <f>MAX(Q42:T42)</f>
        <v>0.02</v>
      </c>
    </row>
    <row r="43" spans="1:32" ht="20.25">
      <c r="A43" s="124"/>
      <c r="B43" s="42"/>
      <c r="C43" s="125"/>
      <c r="D43" s="125"/>
      <c r="E43" s="126"/>
      <c r="F43" s="126"/>
      <c r="G43" s="126"/>
      <c r="H43" s="126"/>
      <c r="I43" s="126"/>
      <c r="J43" s="126"/>
      <c r="K43" s="127"/>
      <c r="L43" s="74"/>
      <c r="M43" s="126"/>
      <c r="N43" s="126"/>
      <c r="O43" s="126"/>
      <c r="P43" s="126"/>
      <c r="Q43" s="126"/>
      <c r="R43" s="126"/>
      <c r="S43" s="127"/>
      <c r="T43" s="74"/>
      <c r="U43" s="126"/>
      <c r="V43" s="126"/>
      <c r="W43" s="126"/>
      <c r="X43" s="126"/>
      <c r="Y43" s="126"/>
      <c r="Z43" s="126"/>
      <c r="AA43" s="127"/>
      <c r="AB43" s="74"/>
      <c r="AC43" s="128"/>
      <c r="AD43" s="128"/>
      <c r="AE43" s="128"/>
      <c r="AF43" s="128"/>
    </row>
    <row r="44" spans="1:32" s="163" customFormat="1" ht="18" customHeight="1">
      <c r="A44" s="448" t="s">
        <v>100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</row>
    <row r="45" spans="1:32" s="1" customFormat="1" ht="18" customHeight="1" thickBot="1">
      <c r="A45" s="140"/>
      <c r="B45" s="140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1" customFormat="1" ht="23.25" customHeight="1">
      <c r="A46" s="444"/>
      <c r="B46" s="446" t="s">
        <v>0</v>
      </c>
      <c r="C46" s="434" t="s">
        <v>9</v>
      </c>
      <c r="D46" s="436" t="s">
        <v>10</v>
      </c>
      <c r="E46" s="436" t="s">
        <v>11</v>
      </c>
      <c r="F46" s="436" t="s">
        <v>12</v>
      </c>
      <c r="G46" s="436" t="s">
        <v>13</v>
      </c>
      <c r="H46" s="436" t="s">
        <v>14</v>
      </c>
      <c r="I46" s="426" t="s">
        <v>15</v>
      </c>
      <c r="J46" s="438" t="s">
        <v>16</v>
      </c>
      <c r="K46" s="440" t="s">
        <v>17</v>
      </c>
      <c r="L46" s="442" t="s">
        <v>18</v>
      </c>
      <c r="M46" s="434" t="s">
        <v>19</v>
      </c>
      <c r="N46" s="424" t="s">
        <v>20</v>
      </c>
      <c r="O46" s="424" t="s">
        <v>21</v>
      </c>
      <c r="P46" s="426" t="s">
        <v>22</v>
      </c>
      <c r="Q46" s="438" t="s">
        <v>23</v>
      </c>
      <c r="R46" s="440" t="s">
        <v>24</v>
      </c>
      <c r="S46" s="440" t="s">
        <v>25</v>
      </c>
      <c r="T46" s="442" t="s">
        <v>26</v>
      </c>
      <c r="U46" s="434" t="s">
        <v>27</v>
      </c>
      <c r="V46" s="436" t="s">
        <v>28</v>
      </c>
      <c r="W46" s="436" t="s">
        <v>30</v>
      </c>
      <c r="X46" s="436" t="s">
        <v>29</v>
      </c>
      <c r="Y46" s="424" t="s">
        <v>31</v>
      </c>
      <c r="Z46" s="426" t="s">
        <v>32</v>
      </c>
      <c r="AA46" s="428" t="s">
        <v>1</v>
      </c>
      <c r="AB46" s="430" t="s">
        <v>2</v>
      </c>
      <c r="AC46" s="432" t="s">
        <v>3</v>
      </c>
      <c r="AD46" s="432" t="s">
        <v>4</v>
      </c>
      <c r="AE46" s="420" t="s">
        <v>33</v>
      </c>
      <c r="AF46" s="422" t="s">
        <v>34</v>
      </c>
    </row>
    <row r="47" spans="1:32" s="1" customFormat="1" ht="33" customHeight="1" thickBot="1">
      <c r="A47" s="445"/>
      <c r="B47" s="447"/>
      <c r="C47" s="435"/>
      <c r="D47" s="437"/>
      <c r="E47" s="437"/>
      <c r="F47" s="437"/>
      <c r="G47" s="437"/>
      <c r="H47" s="437"/>
      <c r="I47" s="427"/>
      <c r="J47" s="439"/>
      <c r="K47" s="441"/>
      <c r="L47" s="443"/>
      <c r="M47" s="435"/>
      <c r="N47" s="425"/>
      <c r="O47" s="425"/>
      <c r="P47" s="427"/>
      <c r="Q47" s="439"/>
      <c r="R47" s="441"/>
      <c r="S47" s="441"/>
      <c r="T47" s="443"/>
      <c r="U47" s="435"/>
      <c r="V47" s="437"/>
      <c r="W47" s="437"/>
      <c r="X47" s="437"/>
      <c r="Y47" s="425"/>
      <c r="Z47" s="427"/>
      <c r="AA47" s="429"/>
      <c r="AB47" s="431"/>
      <c r="AC47" s="433"/>
      <c r="AD47" s="433"/>
      <c r="AE47" s="421"/>
      <c r="AF47" s="423"/>
    </row>
    <row r="48" spans="1:32" s="304" customFormat="1" ht="30" customHeight="1">
      <c r="A48" s="294" t="s">
        <v>5</v>
      </c>
      <c r="B48" s="408" t="s">
        <v>79</v>
      </c>
      <c r="C48" s="300">
        <f aca="true" t="shared" si="21" ref="C48:AA48">SUM(C49:C49)</f>
        <v>0.265</v>
      </c>
      <c r="D48" s="295">
        <f t="shared" si="21"/>
        <v>0.257</v>
      </c>
      <c r="E48" s="295">
        <f t="shared" si="21"/>
        <v>0.266</v>
      </c>
      <c r="F48" s="295">
        <f t="shared" si="21"/>
        <v>0.292</v>
      </c>
      <c r="G48" s="295">
        <f t="shared" si="21"/>
        <v>0.299</v>
      </c>
      <c r="H48" s="295">
        <f t="shared" si="21"/>
        <v>0.329</v>
      </c>
      <c r="I48" s="296">
        <f t="shared" si="21"/>
        <v>0.338</v>
      </c>
      <c r="J48" s="297">
        <f t="shared" si="21"/>
        <v>0.337</v>
      </c>
      <c r="K48" s="298">
        <f t="shared" si="21"/>
        <v>0.343</v>
      </c>
      <c r="L48" s="299">
        <f t="shared" si="21"/>
        <v>0.346</v>
      </c>
      <c r="M48" s="300">
        <f t="shared" si="21"/>
        <v>0.368</v>
      </c>
      <c r="N48" s="295">
        <f t="shared" si="21"/>
        <v>0.37</v>
      </c>
      <c r="O48" s="295">
        <f t="shared" si="21"/>
        <v>0.356</v>
      </c>
      <c r="P48" s="296">
        <f t="shared" si="21"/>
        <v>0.368</v>
      </c>
      <c r="Q48" s="297">
        <f t="shared" si="21"/>
        <v>0.373</v>
      </c>
      <c r="R48" s="298">
        <f t="shared" si="21"/>
        <v>0.385</v>
      </c>
      <c r="S48" s="298">
        <f t="shared" si="21"/>
        <v>0.392</v>
      </c>
      <c r="T48" s="299">
        <f t="shared" si="21"/>
        <v>0.378</v>
      </c>
      <c r="U48" s="300">
        <f t="shared" si="21"/>
        <v>0.36</v>
      </c>
      <c r="V48" s="295">
        <f t="shared" si="21"/>
        <v>0.346</v>
      </c>
      <c r="W48" s="295">
        <f t="shared" si="21"/>
        <v>0.324</v>
      </c>
      <c r="X48" s="295">
        <f t="shared" si="21"/>
        <v>0.304</v>
      </c>
      <c r="Y48" s="295">
        <f t="shared" si="21"/>
        <v>0.297</v>
      </c>
      <c r="Z48" s="296">
        <f t="shared" si="21"/>
        <v>0.284</v>
      </c>
      <c r="AA48" s="301">
        <f t="shared" si="21"/>
        <v>7.977</v>
      </c>
      <c r="AB48" s="300">
        <f>AVERAGE(C48:Z48)/MAX(C48:Z48)</f>
        <v>0.848</v>
      </c>
      <c r="AC48" s="302">
        <f>AVERAGE(C48:Z48)/MAX(J48:L48)</f>
        <v>0.961</v>
      </c>
      <c r="AD48" s="302">
        <f>AVERAGE(C48:Z48)/MAX(Q48:T48)</f>
        <v>0.848</v>
      </c>
      <c r="AE48" s="302">
        <f>MAX(J48:L48)</f>
        <v>0.346</v>
      </c>
      <c r="AF48" s="303">
        <f>MAX(Q48:T48)</f>
        <v>0.392</v>
      </c>
    </row>
    <row r="49" spans="1:32" ht="21.75" customHeight="1" thickBot="1">
      <c r="A49" s="151"/>
      <c r="B49" s="409" t="s">
        <v>78</v>
      </c>
      <c r="C49" s="369">
        <v>0.265</v>
      </c>
      <c r="D49" s="367">
        <v>0.257</v>
      </c>
      <c r="E49" s="367">
        <v>0.266</v>
      </c>
      <c r="F49" s="367">
        <v>0.292</v>
      </c>
      <c r="G49" s="367">
        <v>0.299</v>
      </c>
      <c r="H49" s="367">
        <v>0.329</v>
      </c>
      <c r="I49" s="368">
        <v>0.338</v>
      </c>
      <c r="J49" s="283">
        <v>0.337</v>
      </c>
      <c r="K49" s="284">
        <v>0.343</v>
      </c>
      <c r="L49" s="285">
        <v>0.346</v>
      </c>
      <c r="M49" s="369">
        <v>0.368</v>
      </c>
      <c r="N49" s="367">
        <v>0.37</v>
      </c>
      <c r="O49" s="367">
        <v>0.356</v>
      </c>
      <c r="P49" s="368">
        <v>0.368</v>
      </c>
      <c r="Q49" s="283">
        <v>0.373</v>
      </c>
      <c r="R49" s="284">
        <v>0.385</v>
      </c>
      <c r="S49" s="284">
        <v>0.392</v>
      </c>
      <c r="T49" s="285">
        <v>0.378</v>
      </c>
      <c r="U49" s="369">
        <v>0.36</v>
      </c>
      <c r="V49" s="367">
        <v>0.346</v>
      </c>
      <c r="W49" s="367">
        <v>0.324</v>
      </c>
      <c r="X49" s="367">
        <v>0.304</v>
      </c>
      <c r="Y49" s="367">
        <v>0.297</v>
      </c>
      <c r="Z49" s="367">
        <v>0.284</v>
      </c>
      <c r="AA49" s="177">
        <f>SUM(C49:Z49)</f>
        <v>7.977</v>
      </c>
      <c r="AB49" s="178">
        <f>AVERAGE(C49:Z49)/MAX(C49:Z49)</f>
        <v>0.848</v>
      </c>
      <c r="AC49" s="179">
        <f>AVERAGE(C49:Z49)/MAX(J49:L49)</f>
        <v>0.961</v>
      </c>
      <c r="AD49" s="179">
        <f>AVERAGE(C49:Z49)/MAX(Q49:T49)</f>
        <v>0.848</v>
      </c>
      <c r="AE49" s="179">
        <f>MAX(J49:L49)</f>
        <v>0.346</v>
      </c>
      <c r="AF49" s="180">
        <f>MAX(Q49:T49)</f>
        <v>0.392</v>
      </c>
    </row>
    <row r="50" spans="1:32" ht="20.25">
      <c r="A50" s="41"/>
      <c r="B50" s="42"/>
      <c r="C50" s="173"/>
      <c r="D50" s="43"/>
      <c r="E50" s="43"/>
      <c r="F50" s="43"/>
      <c r="G50" s="43"/>
      <c r="H50" s="43"/>
      <c r="I50" s="43"/>
      <c r="J50" s="48"/>
      <c r="K50" s="48"/>
      <c r="L50" s="48"/>
      <c r="M50" s="70"/>
      <c r="N50" s="70"/>
      <c r="O50" s="70"/>
      <c r="P50" s="70"/>
      <c r="Q50" s="50"/>
      <c r="R50" s="50"/>
      <c r="S50" s="50"/>
      <c r="T50" s="50"/>
      <c r="U50" s="44"/>
      <c r="V50" s="44"/>
      <c r="W50" s="44"/>
      <c r="X50" s="44"/>
      <c r="Y50" s="44"/>
      <c r="Z50" s="44"/>
      <c r="AA50" s="45"/>
      <c r="AB50" s="46"/>
      <c r="AC50" s="47"/>
      <c r="AD50" s="47"/>
      <c r="AE50" s="47"/>
      <c r="AF50" s="47"/>
    </row>
    <row r="51" spans="1:32" s="1" customFormat="1" ht="25.5" customHeight="1">
      <c r="A51" s="471" t="s">
        <v>101</v>
      </c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</row>
    <row r="52" spans="1:32" s="1" customFormat="1" ht="18" customHeight="1" thickBot="1">
      <c r="A52" s="139"/>
      <c r="B52" s="1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s="1" customFormat="1" ht="23.25" customHeight="1">
      <c r="A53" s="444"/>
      <c r="B53" s="446" t="s">
        <v>0</v>
      </c>
      <c r="C53" s="434" t="s">
        <v>9</v>
      </c>
      <c r="D53" s="436" t="s">
        <v>10</v>
      </c>
      <c r="E53" s="436" t="s">
        <v>11</v>
      </c>
      <c r="F53" s="436" t="s">
        <v>12</v>
      </c>
      <c r="G53" s="436" t="s">
        <v>13</v>
      </c>
      <c r="H53" s="436" t="s">
        <v>14</v>
      </c>
      <c r="I53" s="426" t="s">
        <v>15</v>
      </c>
      <c r="J53" s="438" t="s">
        <v>16</v>
      </c>
      <c r="K53" s="440" t="s">
        <v>17</v>
      </c>
      <c r="L53" s="442" t="s">
        <v>18</v>
      </c>
      <c r="M53" s="434" t="s">
        <v>19</v>
      </c>
      <c r="N53" s="424" t="s">
        <v>20</v>
      </c>
      <c r="O53" s="424" t="s">
        <v>21</v>
      </c>
      <c r="P53" s="426" t="s">
        <v>22</v>
      </c>
      <c r="Q53" s="438" t="s">
        <v>23</v>
      </c>
      <c r="R53" s="440" t="s">
        <v>24</v>
      </c>
      <c r="S53" s="440" t="s">
        <v>25</v>
      </c>
      <c r="T53" s="442" t="s">
        <v>26</v>
      </c>
      <c r="U53" s="467" t="s">
        <v>27</v>
      </c>
      <c r="V53" s="469" t="s">
        <v>28</v>
      </c>
      <c r="W53" s="469" t="s">
        <v>30</v>
      </c>
      <c r="X53" s="434" t="s">
        <v>29</v>
      </c>
      <c r="Y53" s="424" t="s">
        <v>31</v>
      </c>
      <c r="Z53" s="451" t="s">
        <v>32</v>
      </c>
      <c r="AA53" s="428" t="s">
        <v>1</v>
      </c>
      <c r="AB53" s="430" t="s">
        <v>2</v>
      </c>
      <c r="AC53" s="432" t="s">
        <v>3</v>
      </c>
      <c r="AD53" s="432" t="s">
        <v>4</v>
      </c>
      <c r="AE53" s="420" t="s">
        <v>33</v>
      </c>
      <c r="AF53" s="422" t="s">
        <v>34</v>
      </c>
    </row>
    <row r="54" spans="1:32" s="1" customFormat="1" ht="33.75" customHeight="1" thickBot="1">
      <c r="A54" s="445"/>
      <c r="B54" s="447"/>
      <c r="C54" s="435"/>
      <c r="D54" s="437"/>
      <c r="E54" s="437"/>
      <c r="F54" s="437"/>
      <c r="G54" s="437"/>
      <c r="H54" s="437"/>
      <c r="I54" s="427"/>
      <c r="J54" s="439"/>
      <c r="K54" s="441"/>
      <c r="L54" s="443"/>
      <c r="M54" s="435"/>
      <c r="N54" s="425"/>
      <c r="O54" s="425"/>
      <c r="P54" s="427"/>
      <c r="Q54" s="439"/>
      <c r="R54" s="441"/>
      <c r="S54" s="441"/>
      <c r="T54" s="443"/>
      <c r="U54" s="468"/>
      <c r="V54" s="470"/>
      <c r="W54" s="470"/>
      <c r="X54" s="435"/>
      <c r="Y54" s="425"/>
      <c r="Z54" s="452"/>
      <c r="AA54" s="429"/>
      <c r="AB54" s="431"/>
      <c r="AC54" s="433"/>
      <c r="AD54" s="433"/>
      <c r="AE54" s="421"/>
      <c r="AF54" s="423"/>
    </row>
    <row r="55" spans="1:32" s="2" customFormat="1" ht="31.5" customHeight="1">
      <c r="A55" s="20" t="s">
        <v>5</v>
      </c>
      <c r="B55" s="396" t="s">
        <v>57</v>
      </c>
      <c r="C55" s="54">
        <f>SUM(C56:C60)</f>
        <v>0.16</v>
      </c>
      <c r="D55" s="29">
        <f aca="true" t="shared" si="22" ref="D55:Y55">SUM(D56:D60)</f>
        <v>0.145</v>
      </c>
      <c r="E55" s="29">
        <f t="shared" si="22"/>
        <v>0.145</v>
      </c>
      <c r="F55" s="29">
        <f t="shared" si="22"/>
        <v>0.165</v>
      </c>
      <c r="G55" s="29">
        <f t="shared" si="22"/>
        <v>0.179</v>
      </c>
      <c r="H55" s="29">
        <f t="shared" si="22"/>
        <v>0.211</v>
      </c>
      <c r="I55" s="53">
        <f t="shared" si="22"/>
        <v>0.218</v>
      </c>
      <c r="J55" s="251">
        <f t="shared" si="22"/>
        <v>0.24</v>
      </c>
      <c r="K55" s="252">
        <f t="shared" si="22"/>
        <v>0.222</v>
      </c>
      <c r="L55" s="253">
        <f t="shared" si="22"/>
        <v>0.214</v>
      </c>
      <c r="M55" s="54">
        <f t="shared" si="22"/>
        <v>0.232</v>
      </c>
      <c r="N55" s="29">
        <f t="shared" si="22"/>
        <v>0.215</v>
      </c>
      <c r="O55" s="29">
        <f t="shared" si="22"/>
        <v>0.212</v>
      </c>
      <c r="P55" s="53">
        <f t="shared" si="22"/>
        <v>0.233</v>
      </c>
      <c r="Q55" s="257">
        <f t="shared" si="22"/>
        <v>0.248</v>
      </c>
      <c r="R55" s="258">
        <f t="shared" si="22"/>
        <v>0.26</v>
      </c>
      <c r="S55" s="258">
        <f t="shared" si="22"/>
        <v>0.244</v>
      </c>
      <c r="T55" s="259">
        <f t="shared" si="22"/>
        <v>0.254</v>
      </c>
      <c r="U55" s="54">
        <f t="shared" si="22"/>
        <v>0.235</v>
      </c>
      <c r="V55" s="29">
        <f t="shared" si="22"/>
        <v>0.238</v>
      </c>
      <c r="W55" s="29">
        <f t="shared" si="22"/>
        <v>0.21</v>
      </c>
      <c r="X55" s="29">
        <f t="shared" si="22"/>
        <v>0.19</v>
      </c>
      <c r="Y55" s="29">
        <f t="shared" si="22"/>
        <v>0.165</v>
      </c>
      <c r="Z55" s="29">
        <f>SUM(Z56:Z60)</f>
        <v>0.157</v>
      </c>
      <c r="AA55" s="68">
        <f aca="true" t="shared" si="23" ref="AA55:AA64">SUM(C55:Z55)</f>
        <v>4.992</v>
      </c>
      <c r="AB55" s="61">
        <f aca="true" t="shared" si="24" ref="AB55:AB64">AVERAGE(C55:Z55)/MAX(C55:Z55)</f>
        <v>0.8</v>
      </c>
      <c r="AC55" s="30">
        <f>AVERAGE(C55:Z55)/MAX(J55:L55)</f>
        <v>0.867</v>
      </c>
      <c r="AD55" s="30">
        <f>AVERAGE(C55:Z55)/MAX(Q55:T55)</f>
        <v>0.8</v>
      </c>
      <c r="AE55" s="30">
        <f aca="true" t="shared" si="25" ref="AE55:AE64">MAX(J55:L55)</f>
        <v>0.24</v>
      </c>
      <c r="AF55" s="31">
        <f aca="true" t="shared" si="26" ref="AF55:AF64">MAX(Q55:T55)</f>
        <v>0.26</v>
      </c>
    </row>
    <row r="56" spans="1:32" ht="23.25" customHeight="1">
      <c r="A56" s="111"/>
      <c r="B56" s="410" t="s">
        <v>49</v>
      </c>
      <c r="C56" s="345">
        <v>0</v>
      </c>
      <c r="D56" s="328">
        <v>0</v>
      </c>
      <c r="E56" s="328">
        <v>0</v>
      </c>
      <c r="F56" s="328">
        <v>0</v>
      </c>
      <c r="G56" s="328">
        <v>0</v>
      </c>
      <c r="H56" s="328">
        <v>0</v>
      </c>
      <c r="I56" s="332">
        <v>0</v>
      </c>
      <c r="J56" s="348">
        <v>0</v>
      </c>
      <c r="K56" s="333">
        <v>0</v>
      </c>
      <c r="L56" s="349">
        <v>0</v>
      </c>
      <c r="M56" s="345">
        <v>0</v>
      </c>
      <c r="N56" s="328">
        <v>0</v>
      </c>
      <c r="O56" s="328">
        <v>0</v>
      </c>
      <c r="P56" s="332">
        <v>0</v>
      </c>
      <c r="Q56" s="348">
        <v>0</v>
      </c>
      <c r="R56" s="333">
        <v>0</v>
      </c>
      <c r="S56" s="333">
        <v>0</v>
      </c>
      <c r="T56" s="349">
        <v>0</v>
      </c>
      <c r="U56" s="345">
        <v>0</v>
      </c>
      <c r="V56" s="328">
        <v>0</v>
      </c>
      <c r="W56" s="328">
        <v>0</v>
      </c>
      <c r="X56" s="328">
        <v>0</v>
      </c>
      <c r="Y56" s="328">
        <v>0</v>
      </c>
      <c r="Z56" s="328">
        <v>0</v>
      </c>
      <c r="AA56" s="65">
        <f t="shared" si="23"/>
        <v>0</v>
      </c>
      <c r="AB56" s="67" t="e">
        <f t="shared" si="24"/>
        <v>#DIV/0!</v>
      </c>
      <c r="AC56" s="51">
        <v>0</v>
      </c>
      <c r="AD56" s="51">
        <v>0</v>
      </c>
      <c r="AE56" s="51">
        <f t="shared" si="25"/>
        <v>0</v>
      </c>
      <c r="AF56" s="52">
        <f t="shared" si="26"/>
        <v>0</v>
      </c>
    </row>
    <row r="57" spans="1:32" ht="24" customHeight="1">
      <c r="A57" s="112"/>
      <c r="B57" s="410" t="s">
        <v>50</v>
      </c>
      <c r="C57" s="345">
        <v>0.1326</v>
      </c>
      <c r="D57" s="328">
        <v>0.1278</v>
      </c>
      <c r="E57" s="328">
        <v>0.1272</v>
      </c>
      <c r="F57" s="328">
        <v>0.1372</v>
      </c>
      <c r="G57" s="328">
        <v>0.1614</v>
      </c>
      <c r="H57" s="328">
        <v>0.1814</v>
      </c>
      <c r="I57" s="332">
        <v>0.1878</v>
      </c>
      <c r="J57" s="348">
        <v>0.2112</v>
      </c>
      <c r="K57" s="333">
        <v>0.192</v>
      </c>
      <c r="L57" s="349">
        <v>0.1846</v>
      </c>
      <c r="M57" s="346">
        <v>0.1984</v>
      </c>
      <c r="N57" s="329">
        <v>0.1828</v>
      </c>
      <c r="O57" s="329">
        <v>0.1902</v>
      </c>
      <c r="P57" s="355">
        <v>0.2006</v>
      </c>
      <c r="Q57" s="348">
        <v>0.2158</v>
      </c>
      <c r="R57" s="333">
        <v>0.219</v>
      </c>
      <c r="S57" s="333">
        <v>0.2252</v>
      </c>
      <c r="T57" s="349">
        <v>0.2234</v>
      </c>
      <c r="U57" s="345">
        <v>0.2156</v>
      </c>
      <c r="V57" s="328">
        <v>0.2092</v>
      </c>
      <c r="W57" s="328">
        <v>0.1916</v>
      </c>
      <c r="X57" s="328">
        <v>0.1628</v>
      </c>
      <c r="Y57" s="328">
        <v>0.1478</v>
      </c>
      <c r="Z57" s="328">
        <v>0.1394</v>
      </c>
      <c r="AA57" s="65">
        <f t="shared" si="23"/>
        <v>4.365</v>
      </c>
      <c r="AB57" s="67">
        <f t="shared" si="24"/>
        <v>0.808</v>
      </c>
      <c r="AC57" s="51">
        <f aca="true" t="shared" si="27" ref="AC57:AC64">AVERAGE(C57:Z57)/MAX(J57:L57)</f>
        <v>0.861</v>
      </c>
      <c r="AD57" s="51">
        <f aca="true" t="shared" si="28" ref="AD57:AD64">AVERAGE(C57:Z57)/MAX(Q57:T57)</f>
        <v>0.808</v>
      </c>
      <c r="AE57" s="51">
        <f t="shared" si="25"/>
        <v>0.211</v>
      </c>
      <c r="AF57" s="52">
        <f t="shared" si="26"/>
        <v>0.225</v>
      </c>
    </row>
    <row r="58" spans="1:148" s="12" customFormat="1" ht="24" customHeight="1">
      <c r="A58" s="111"/>
      <c r="B58" s="410" t="s">
        <v>51</v>
      </c>
      <c r="C58" s="347">
        <v>0.0169</v>
      </c>
      <c r="D58" s="330">
        <v>0.0167</v>
      </c>
      <c r="E58" s="330">
        <v>0.0169</v>
      </c>
      <c r="F58" s="330">
        <v>0.0168</v>
      </c>
      <c r="G58" s="330">
        <v>0.0171</v>
      </c>
      <c r="H58" s="330">
        <v>0.0167</v>
      </c>
      <c r="I58" s="331">
        <v>0.0162</v>
      </c>
      <c r="J58" s="350">
        <v>0.0159</v>
      </c>
      <c r="K58" s="334">
        <v>0.016</v>
      </c>
      <c r="L58" s="351">
        <v>0.0158</v>
      </c>
      <c r="M58" s="347">
        <v>0.0159</v>
      </c>
      <c r="N58" s="330">
        <v>0.0166</v>
      </c>
      <c r="O58" s="330">
        <v>0.0162</v>
      </c>
      <c r="P58" s="331">
        <v>0.0162</v>
      </c>
      <c r="Q58" s="350">
        <v>0.0161</v>
      </c>
      <c r="R58" s="334">
        <v>0.0162</v>
      </c>
      <c r="S58" s="334">
        <v>0.0162</v>
      </c>
      <c r="T58" s="351">
        <v>0.0173</v>
      </c>
      <c r="U58" s="347">
        <v>0.0173</v>
      </c>
      <c r="V58" s="330">
        <v>0.0171</v>
      </c>
      <c r="W58" s="330">
        <v>0.0168</v>
      </c>
      <c r="X58" s="330">
        <v>0.0165</v>
      </c>
      <c r="Y58" s="330">
        <v>0.0164</v>
      </c>
      <c r="Z58" s="331">
        <v>0.0164</v>
      </c>
      <c r="AA58" s="65">
        <f t="shared" si="23"/>
        <v>0.396</v>
      </c>
      <c r="AB58" s="67">
        <f t="shared" si="24"/>
        <v>0.954</v>
      </c>
      <c r="AC58" s="51">
        <f t="shared" si="27"/>
        <v>1.032</v>
      </c>
      <c r="AD58" s="51">
        <f t="shared" si="28"/>
        <v>0.954</v>
      </c>
      <c r="AE58" s="51">
        <f t="shared" si="25"/>
        <v>0.016</v>
      </c>
      <c r="AF58" s="52">
        <f t="shared" si="26"/>
        <v>0.017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</row>
    <row r="59" spans="1:148" s="12" customFormat="1" ht="24" customHeight="1">
      <c r="A59" s="111"/>
      <c r="B59" s="410" t="s">
        <v>52</v>
      </c>
      <c r="C59" s="347">
        <v>0.0005</v>
      </c>
      <c r="D59" s="330">
        <v>0.0005</v>
      </c>
      <c r="E59" s="330">
        <v>0.0004</v>
      </c>
      <c r="F59" s="330">
        <v>0.0005</v>
      </c>
      <c r="G59" s="330">
        <v>0.0006</v>
      </c>
      <c r="H59" s="330">
        <v>0.0028</v>
      </c>
      <c r="I59" s="331">
        <v>0.0037</v>
      </c>
      <c r="J59" s="350">
        <v>0.0032</v>
      </c>
      <c r="K59" s="334">
        <v>0.0035</v>
      </c>
      <c r="L59" s="351">
        <v>0.0035</v>
      </c>
      <c r="M59" s="347">
        <v>0.0073</v>
      </c>
      <c r="N59" s="330">
        <v>0.0055</v>
      </c>
      <c r="O59" s="330">
        <v>0.0056</v>
      </c>
      <c r="P59" s="331">
        <v>0.0057</v>
      </c>
      <c r="Q59" s="350">
        <v>0.0056</v>
      </c>
      <c r="R59" s="334">
        <v>0.0044</v>
      </c>
      <c r="S59" s="334">
        <v>0.0029</v>
      </c>
      <c r="T59" s="351">
        <v>0.0028</v>
      </c>
      <c r="U59" s="347">
        <v>0.0021</v>
      </c>
      <c r="V59" s="330">
        <v>0.0018</v>
      </c>
      <c r="W59" s="330">
        <v>0.0011</v>
      </c>
      <c r="X59" s="330">
        <v>0.0011</v>
      </c>
      <c r="Y59" s="330">
        <v>0.001</v>
      </c>
      <c r="Z59" s="331">
        <v>0.001</v>
      </c>
      <c r="AA59" s="65">
        <f t="shared" si="23"/>
        <v>0.067</v>
      </c>
      <c r="AB59" s="67">
        <f t="shared" si="24"/>
        <v>0.383</v>
      </c>
      <c r="AC59" s="51">
        <f t="shared" si="27"/>
        <v>0.799</v>
      </c>
      <c r="AD59" s="51">
        <f t="shared" si="28"/>
        <v>0.499</v>
      </c>
      <c r="AE59" s="51">
        <f t="shared" si="25"/>
        <v>0.004</v>
      </c>
      <c r="AF59" s="52">
        <f t="shared" si="26"/>
        <v>0.006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</row>
    <row r="60" spans="1:148" s="12" customFormat="1" ht="21.75" customHeight="1">
      <c r="A60" s="111"/>
      <c r="B60" s="410" t="s">
        <v>53</v>
      </c>
      <c r="C60" s="347">
        <v>0.01</v>
      </c>
      <c r="D60" s="330">
        <v>0</v>
      </c>
      <c r="E60" s="330">
        <v>0</v>
      </c>
      <c r="F60" s="330">
        <v>0.01</v>
      </c>
      <c r="G60" s="330">
        <v>0</v>
      </c>
      <c r="H60" s="330">
        <v>0.01</v>
      </c>
      <c r="I60" s="331">
        <v>0.01</v>
      </c>
      <c r="J60" s="350">
        <v>0.01</v>
      </c>
      <c r="K60" s="334">
        <v>0.01</v>
      </c>
      <c r="L60" s="351">
        <v>0.01</v>
      </c>
      <c r="M60" s="347">
        <v>0.01</v>
      </c>
      <c r="N60" s="330">
        <v>0.01</v>
      </c>
      <c r="O60" s="330">
        <v>0</v>
      </c>
      <c r="P60" s="331">
        <v>0.01</v>
      </c>
      <c r="Q60" s="350">
        <v>0.01</v>
      </c>
      <c r="R60" s="334">
        <v>0.02</v>
      </c>
      <c r="S60" s="334">
        <v>0</v>
      </c>
      <c r="T60" s="351">
        <v>0.01</v>
      </c>
      <c r="U60" s="347">
        <v>0</v>
      </c>
      <c r="V60" s="330">
        <v>0.01</v>
      </c>
      <c r="W60" s="330">
        <v>0</v>
      </c>
      <c r="X60" s="330">
        <v>0.01</v>
      </c>
      <c r="Y60" s="330">
        <v>0</v>
      </c>
      <c r="Z60" s="331">
        <v>0</v>
      </c>
      <c r="AA60" s="65">
        <f t="shared" si="23"/>
        <v>0.16</v>
      </c>
      <c r="AB60" s="67">
        <f t="shared" si="24"/>
        <v>0.333</v>
      </c>
      <c r="AC60" s="51">
        <f t="shared" si="27"/>
        <v>0.667</v>
      </c>
      <c r="AD60" s="51">
        <f t="shared" si="28"/>
        <v>0.333</v>
      </c>
      <c r="AE60" s="51">
        <f t="shared" si="25"/>
        <v>0.01</v>
      </c>
      <c r="AF60" s="52">
        <f t="shared" si="26"/>
        <v>0.02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</row>
    <row r="61" spans="1:148" s="310" customFormat="1" ht="30" customHeight="1">
      <c r="A61" s="307" t="s">
        <v>6</v>
      </c>
      <c r="B61" s="398" t="s">
        <v>54</v>
      </c>
      <c r="C61" s="54">
        <f>C62+C64</f>
        <v>1.086</v>
      </c>
      <c r="D61" s="29">
        <f aca="true" t="shared" si="29" ref="D61:Z61">D62+D64</f>
        <v>1.076</v>
      </c>
      <c r="E61" s="29">
        <f>E62+E64</f>
        <v>1.1</v>
      </c>
      <c r="F61" s="29">
        <f t="shared" si="29"/>
        <v>1.163</v>
      </c>
      <c r="G61" s="29">
        <f t="shared" si="29"/>
        <v>1.317</v>
      </c>
      <c r="H61" s="29">
        <f t="shared" si="29"/>
        <v>1.387</v>
      </c>
      <c r="I61" s="53">
        <f t="shared" si="29"/>
        <v>1.418</v>
      </c>
      <c r="J61" s="257">
        <f t="shared" si="29"/>
        <v>1.49</v>
      </c>
      <c r="K61" s="258">
        <f t="shared" si="29"/>
        <v>1.481</v>
      </c>
      <c r="L61" s="259">
        <f t="shared" si="29"/>
        <v>1.498</v>
      </c>
      <c r="M61" s="54">
        <f t="shared" si="29"/>
        <v>1.556</v>
      </c>
      <c r="N61" s="29">
        <f t="shared" si="29"/>
        <v>1.481</v>
      </c>
      <c r="O61" s="29">
        <f t="shared" si="29"/>
        <v>1.572</v>
      </c>
      <c r="P61" s="308">
        <f t="shared" si="29"/>
        <v>1.668</v>
      </c>
      <c r="Q61" s="257">
        <f t="shared" si="29"/>
        <v>1.675</v>
      </c>
      <c r="R61" s="258">
        <f t="shared" si="29"/>
        <v>1.694</v>
      </c>
      <c r="S61" s="258">
        <f t="shared" si="29"/>
        <v>1.733</v>
      </c>
      <c r="T61" s="259">
        <f t="shared" si="29"/>
        <v>1.685</v>
      </c>
      <c r="U61" s="54">
        <f t="shared" si="29"/>
        <v>1.65</v>
      </c>
      <c r="V61" s="29">
        <f t="shared" si="29"/>
        <v>1.559</v>
      </c>
      <c r="W61" s="29">
        <f t="shared" si="29"/>
        <v>1.432</v>
      </c>
      <c r="X61" s="29">
        <f t="shared" si="29"/>
        <v>1.312</v>
      </c>
      <c r="Y61" s="29">
        <f t="shared" si="29"/>
        <v>1.214</v>
      </c>
      <c r="Z61" s="29">
        <f t="shared" si="29"/>
        <v>1.161</v>
      </c>
      <c r="AA61" s="68">
        <f t="shared" si="23"/>
        <v>34.408</v>
      </c>
      <c r="AB61" s="61">
        <f t="shared" si="24"/>
        <v>0.827</v>
      </c>
      <c r="AC61" s="30">
        <f t="shared" si="27"/>
        <v>0.957</v>
      </c>
      <c r="AD61" s="30">
        <f t="shared" si="28"/>
        <v>0.827</v>
      </c>
      <c r="AE61" s="30">
        <f t="shared" si="25"/>
        <v>1.498</v>
      </c>
      <c r="AF61" s="31">
        <f t="shared" si="26"/>
        <v>1.733</v>
      </c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</row>
    <row r="62" spans="1:148" s="12" customFormat="1" ht="22.5" customHeight="1">
      <c r="A62" s="111"/>
      <c r="B62" s="397" t="s">
        <v>55</v>
      </c>
      <c r="C62" s="345">
        <v>0.5054</v>
      </c>
      <c r="D62" s="328">
        <v>0.5006</v>
      </c>
      <c r="E62" s="328">
        <v>0.5035</v>
      </c>
      <c r="F62" s="328">
        <v>0.54</v>
      </c>
      <c r="G62" s="328">
        <v>0.623</v>
      </c>
      <c r="H62" s="328">
        <v>0.6461</v>
      </c>
      <c r="I62" s="332">
        <v>0.6533</v>
      </c>
      <c r="J62" s="348">
        <v>0.6797</v>
      </c>
      <c r="K62" s="333">
        <v>0.6878</v>
      </c>
      <c r="L62" s="349">
        <v>0.7104</v>
      </c>
      <c r="M62" s="345">
        <v>0.7469</v>
      </c>
      <c r="N62" s="328">
        <v>0.7109</v>
      </c>
      <c r="O62" s="328">
        <v>0.731</v>
      </c>
      <c r="P62" s="332">
        <v>0.7714</v>
      </c>
      <c r="Q62" s="348">
        <v>0.7824</v>
      </c>
      <c r="R62" s="333">
        <v>0.8074</v>
      </c>
      <c r="S62" s="333">
        <v>0.853</v>
      </c>
      <c r="T62" s="349">
        <v>0.828</v>
      </c>
      <c r="U62" s="345">
        <v>0.8371</v>
      </c>
      <c r="V62" s="328">
        <v>0.7843</v>
      </c>
      <c r="W62" s="328">
        <v>0.7133</v>
      </c>
      <c r="X62" s="328">
        <v>0.6331</v>
      </c>
      <c r="Y62" s="328">
        <v>0.576</v>
      </c>
      <c r="Z62" s="332">
        <v>0.5458</v>
      </c>
      <c r="AA62" s="65">
        <f t="shared" si="23"/>
        <v>16.37</v>
      </c>
      <c r="AB62" s="62">
        <f t="shared" si="24"/>
        <v>0.8</v>
      </c>
      <c r="AC62" s="26">
        <f t="shared" si="27"/>
        <v>0.96</v>
      </c>
      <c r="AD62" s="26">
        <f t="shared" si="28"/>
        <v>0.8</v>
      </c>
      <c r="AE62" s="26">
        <f t="shared" si="25"/>
        <v>0.71</v>
      </c>
      <c r="AF62" s="28">
        <f t="shared" si="26"/>
        <v>0.853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</row>
    <row r="63" spans="1:148" s="12" customFormat="1" ht="23.25" customHeight="1">
      <c r="A63" s="111"/>
      <c r="B63" s="397" t="s">
        <v>80</v>
      </c>
      <c r="C63" s="347">
        <v>0.1094</v>
      </c>
      <c r="D63" s="330">
        <v>0.1105</v>
      </c>
      <c r="E63" s="330">
        <v>0.1111</v>
      </c>
      <c r="F63" s="330">
        <v>0.1114</v>
      </c>
      <c r="G63" s="330">
        <v>0.112</v>
      </c>
      <c r="H63" s="330">
        <v>0.1118</v>
      </c>
      <c r="I63" s="331">
        <v>0.1126</v>
      </c>
      <c r="J63" s="350">
        <v>0.1136</v>
      </c>
      <c r="K63" s="334">
        <v>0.1151</v>
      </c>
      <c r="L63" s="351">
        <v>0.1187</v>
      </c>
      <c r="M63" s="347">
        <v>0.1123</v>
      </c>
      <c r="N63" s="330">
        <v>0.1168</v>
      </c>
      <c r="O63" s="330">
        <v>0.1195</v>
      </c>
      <c r="P63" s="331">
        <v>0.1208</v>
      </c>
      <c r="Q63" s="350">
        <v>0.1146</v>
      </c>
      <c r="R63" s="334">
        <v>0.1116</v>
      </c>
      <c r="S63" s="334">
        <v>0.1111</v>
      </c>
      <c r="T63" s="351">
        <v>0.111</v>
      </c>
      <c r="U63" s="347">
        <v>0.1106</v>
      </c>
      <c r="V63" s="330">
        <v>0.11</v>
      </c>
      <c r="W63" s="330">
        <v>0.1098</v>
      </c>
      <c r="X63" s="330">
        <v>0.1114</v>
      </c>
      <c r="Y63" s="330">
        <v>0.1104</v>
      </c>
      <c r="Z63" s="331">
        <v>0.1108</v>
      </c>
      <c r="AA63" s="65">
        <f t="shared" si="23"/>
        <v>2.707</v>
      </c>
      <c r="AB63" s="62">
        <f t="shared" si="24"/>
        <v>0.934</v>
      </c>
      <c r="AC63" s="26">
        <f t="shared" si="27"/>
        <v>0.95</v>
      </c>
      <c r="AD63" s="26">
        <f t="shared" si="28"/>
        <v>0.984</v>
      </c>
      <c r="AE63" s="26">
        <f t="shared" si="25"/>
        <v>0.119</v>
      </c>
      <c r="AF63" s="28">
        <f t="shared" si="26"/>
        <v>0.115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</row>
    <row r="64" spans="1:148" s="13" customFormat="1" ht="23.25" customHeight="1" thickBot="1">
      <c r="A64" s="356"/>
      <c r="B64" s="399" t="s">
        <v>56</v>
      </c>
      <c r="C64" s="359">
        <v>0.5803</v>
      </c>
      <c r="D64" s="357">
        <v>0.575</v>
      </c>
      <c r="E64" s="357">
        <v>0.5962</v>
      </c>
      <c r="F64" s="357">
        <v>0.623</v>
      </c>
      <c r="G64" s="357">
        <v>0.6936</v>
      </c>
      <c r="H64" s="357">
        <v>0.7411</v>
      </c>
      <c r="I64" s="358">
        <v>0.7642</v>
      </c>
      <c r="J64" s="352">
        <v>0.8098</v>
      </c>
      <c r="K64" s="353">
        <v>0.793</v>
      </c>
      <c r="L64" s="354">
        <v>0.7877</v>
      </c>
      <c r="M64" s="359">
        <v>0.8088</v>
      </c>
      <c r="N64" s="357">
        <v>0.7704</v>
      </c>
      <c r="O64" s="357">
        <v>0.8414</v>
      </c>
      <c r="P64" s="358">
        <v>0.8962</v>
      </c>
      <c r="Q64" s="352">
        <v>0.8928</v>
      </c>
      <c r="R64" s="353">
        <v>0.8866</v>
      </c>
      <c r="S64" s="353">
        <v>0.8803</v>
      </c>
      <c r="T64" s="354">
        <v>0.8568</v>
      </c>
      <c r="U64" s="359">
        <v>0.8131</v>
      </c>
      <c r="V64" s="357">
        <v>0.7742</v>
      </c>
      <c r="W64" s="357">
        <v>0.719</v>
      </c>
      <c r="X64" s="357">
        <v>0.6787</v>
      </c>
      <c r="Y64" s="357">
        <v>0.6384</v>
      </c>
      <c r="Z64" s="358">
        <v>0.6154</v>
      </c>
      <c r="AA64" s="66">
        <f t="shared" si="23"/>
        <v>18.036</v>
      </c>
      <c r="AB64" s="360">
        <f t="shared" si="24"/>
        <v>0.839</v>
      </c>
      <c r="AC64" s="58">
        <f t="shared" si="27"/>
        <v>0.928</v>
      </c>
      <c r="AD64" s="58">
        <f t="shared" si="28"/>
        <v>0.842</v>
      </c>
      <c r="AE64" s="58">
        <f t="shared" si="25"/>
        <v>0.81</v>
      </c>
      <c r="AF64" s="59">
        <f t="shared" si="26"/>
        <v>0.893</v>
      </c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</row>
    <row r="65" spans="1:32" ht="20.25">
      <c r="A65" s="41"/>
      <c r="B65" s="42"/>
      <c r="C65" s="43"/>
      <c r="D65" s="43"/>
      <c r="E65" s="43"/>
      <c r="F65" s="43"/>
      <c r="G65" s="43"/>
      <c r="H65" s="43"/>
      <c r="I65" s="43"/>
      <c r="J65" s="48"/>
      <c r="K65" s="48"/>
      <c r="L65" s="48"/>
      <c r="M65" s="49"/>
      <c r="N65" s="49"/>
      <c r="O65" s="49"/>
      <c r="P65" s="49"/>
      <c r="Q65" s="50"/>
      <c r="R65" s="50"/>
      <c r="S65" s="50"/>
      <c r="T65" s="50"/>
      <c r="U65" s="44"/>
      <c r="V65" s="44"/>
      <c r="W65" s="44"/>
      <c r="X65" s="44"/>
      <c r="Y65" s="44"/>
      <c r="Z65" s="44"/>
      <c r="AA65" s="45"/>
      <c r="AB65" s="46"/>
      <c r="AC65" s="47"/>
      <c r="AD65" s="47"/>
      <c r="AE65" s="47"/>
      <c r="AF65" s="47"/>
    </row>
    <row r="66" spans="1:32" s="76" customFormat="1" ht="30" customHeight="1" outlineLevel="1">
      <c r="A66" s="471" t="s">
        <v>102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</row>
    <row r="67" spans="1:32" s="76" customFormat="1" ht="9.75" customHeight="1" outlineLevel="1" thickBot="1">
      <c r="A67" s="140"/>
      <c r="B67" s="140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256" s="76" customFormat="1" ht="23.25" customHeight="1" outlineLevel="1">
      <c r="A68" s="472"/>
      <c r="B68" s="474" t="s">
        <v>0</v>
      </c>
      <c r="C68" s="476" t="s">
        <v>9</v>
      </c>
      <c r="D68" s="478" t="s">
        <v>10</v>
      </c>
      <c r="E68" s="478" t="s">
        <v>11</v>
      </c>
      <c r="F68" s="478" t="s">
        <v>12</v>
      </c>
      <c r="G68" s="478" t="s">
        <v>13</v>
      </c>
      <c r="H68" s="478" t="s">
        <v>14</v>
      </c>
      <c r="I68" s="480" t="s">
        <v>15</v>
      </c>
      <c r="J68" s="482" t="s">
        <v>16</v>
      </c>
      <c r="K68" s="484" t="s">
        <v>17</v>
      </c>
      <c r="L68" s="486" t="s">
        <v>18</v>
      </c>
      <c r="M68" s="476" t="s">
        <v>19</v>
      </c>
      <c r="N68" s="488" t="s">
        <v>20</v>
      </c>
      <c r="O68" s="488" t="s">
        <v>21</v>
      </c>
      <c r="P68" s="480" t="s">
        <v>22</v>
      </c>
      <c r="Q68" s="482" t="s">
        <v>23</v>
      </c>
      <c r="R68" s="484" t="s">
        <v>24</v>
      </c>
      <c r="S68" s="484" t="s">
        <v>25</v>
      </c>
      <c r="T68" s="486" t="s">
        <v>26</v>
      </c>
      <c r="U68" s="476" t="s">
        <v>27</v>
      </c>
      <c r="V68" s="478" t="s">
        <v>28</v>
      </c>
      <c r="W68" s="478" t="s">
        <v>30</v>
      </c>
      <c r="X68" s="478" t="s">
        <v>29</v>
      </c>
      <c r="Y68" s="488" t="s">
        <v>31</v>
      </c>
      <c r="Z68" s="480" t="s">
        <v>32</v>
      </c>
      <c r="AA68" s="496" t="s">
        <v>1</v>
      </c>
      <c r="AB68" s="498" t="s">
        <v>2</v>
      </c>
      <c r="AC68" s="490" t="s">
        <v>3</v>
      </c>
      <c r="AD68" s="490" t="s">
        <v>4</v>
      </c>
      <c r="AE68" s="492" t="s">
        <v>33</v>
      </c>
      <c r="AF68" s="494" t="s">
        <v>34</v>
      </c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s="76" customFormat="1" ht="37.5" customHeight="1" outlineLevel="1" thickBot="1">
      <c r="A69" s="473"/>
      <c r="B69" s="475"/>
      <c r="C69" s="477"/>
      <c r="D69" s="479"/>
      <c r="E69" s="479"/>
      <c r="F69" s="479"/>
      <c r="G69" s="479"/>
      <c r="H69" s="479"/>
      <c r="I69" s="481"/>
      <c r="J69" s="483"/>
      <c r="K69" s="485"/>
      <c r="L69" s="487"/>
      <c r="M69" s="477"/>
      <c r="N69" s="489"/>
      <c r="O69" s="489"/>
      <c r="P69" s="481"/>
      <c r="Q69" s="483"/>
      <c r="R69" s="485"/>
      <c r="S69" s="485"/>
      <c r="T69" s="487"/>
      <c r="U69" s="477"/>
      <c r="V69" s="479"/>
      <c r="W69" s="479"/>
      <c r="X69" s="479"/>
      <c r="Y69" s="489"/>
      <c r="Z69" s="481"/>
      <c r="AA69" s="497"/>
      <c r="AB69" s="499"/>
      <c r="AC69" s="491"/>
      <c r="AD69" s="491"/>
      <c r="AE69" s="493"/>
      <c r="AF69" s="495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s="313" customFormat="1" ht="35.25" customHeight="1" outlineLevel="1">
      <c r="A70" s="311" t="s">
        <v>5</v>
      </c>
      <c r="B70" s="411" t="s">
        <v>73</v>
      </c>
      <c r="C70" s="300">
        <f>C71+C72</f>
        <v>5.821</v>
      </c>
      <c r="D70" s="295">
        <f aca="true" t="shared" si="30" ref="D70:Z70">D71+D72</f>
        <v>5.703</v>
      </c>
      <c r="E70" s="295">
        <f t="shared" si="30"/>
        <v>5.637</v>
      </c>
      <c r="F70" s="295">
        <f t="shared" si="30"/>
        <v>5.689</v>
      </c>
      <c r="G70" s="295">
        <f t="shared" si="30"/>
        <v>6.138</v>
      </c>
      <c r="H70" s="295">
        <f t="shared" si="30"/>
        <v>6.6</v>
      </c>
      <c r="I70" s="296">
        <f t="shared" si="30"/>
        <v>6.93</v>
      </c>
      <c r="J70" s="297">
        <f t="shared" si="30"/>
        <v>7.168</v>
      </c>
      <c r="K70" s="298">
        <f t="shared" si="30"/>
        <v>7.101</v>
      </c>
      <c r="L70" s="299">
        <f t="shared" si="30"/>
        <v>7.3</v>
      </c>
      <c r="M70" s="300">
        <f t="shared" si="30"/>
        <v>7.128</v>
      </c>
      <c r="N70" s="295">
        <f t="shared" si="30"/>
        <v>7.128</v>
      </c>
      <c r="O70" s="295">
        <f t="shared" si="30"/>
        <v>7.101</v>
      </c>
      <c r="P70" s="296">
        <f t="shared" si="30"/>
        <v>7.431</v>
      </c>
      <c r="Q70" s="297">
        <f t="shared" si="30"/>
        <v>7.59</v>
      </c>
      <c r="R70" s="298">
        <f t="shared" si="30"/>
        <v>7.63</v>
      </c>
      <c r="S70" s="298">
        <f t="shared" si="30"/>
        <v>7.563</v>
      </c>
      <c r="T70" s="299">
        <f t="shared" si="30"/>
        <v>7.577</v>
      </c>
      <c r="U70" s="300">
        <f t="shared" si="30"/>
        <v>7.669</v>
      </c>
      <c r="V70" s="295">
        <f t="shared" si="30"/>
        <v>7.603</v>
      </c>
      <c r="W70" s="295">
        <f t="shared" si="30"/>
        <v>7.709</v>
      </c>
      <c r="X70" s="295">
        <f t="shared" si="30"/>
        <v>7.339</v>
      </c>
      <c r="Y70" s="295">
        <f t="shared" si="30"/>
        <v>6.903</v>
      </c>
      <c r="Z70" s="295">
        <f t="shared" si="30"/>
        <v>6.441</v>
      </c>
      <c r="AA70" s="301">
        <f>SUM(C70:Z70)</f>
        <v>166.899</v>
      </c>
      <c r="AB70" s="107">
        <f>AVERAGE(C70:Z70)/MAX(C70:Z70)</f>
        <v>0.902</v>
      </c>
      <c r="AC70" s="108">
        <f>AVERAGE(C70:Z70)/MAX(J70:L70)</f>
        <v>0.953</v>
      </c>
      <c r="AD70" s="108">
        <f>AVERAGE(C70:Z70)/MAX(Q70:T70)</f>
        <v>0.911</v>
      </c>
      <c r="AE70" s="108">
        <f>MAX(J70:L70)</f>
        <v>7.3</v>
      </c>
      <c r="AF70" s="109">
        <f>MAX(Q70:T70)</f>
        <v>7.63</v>
      </c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2"/>
      <c r="CQ70" s="312"/>
      <c r="CR70" s="312"/>
      <c r="CS70" s="312"/>
      <c r="CT70" s="312"/>
      <c r="CU70" s="312"/>
      <c r="CV70" s="312"/>
      <c r="CW70" s="312"/>
      <c r="CX70" s="312"/>
      <c r="CY70" s="312"/>
      <c r="CZ70" s="312"/>
      <c r="DA70" s="312"/>
      <c r="DB70" s="312"/>
      <c r="DC70" s="312"/>
      <c r="DD70" s="312"/>
      <c r="DE70" s="312"/>
      <c r="DF70" s="312"/>
      <c r="DG70" s="312"/>
      <c r="DH70" s="312"/>
      <c r="DI70" s="312"/>
      <c r="DJ70" s="312"/>
      <c r="DK70" s="312"/>
      <c r="DL70" s="312"/>
      <c r="DM70" s="312"/>
      <c r="DN70" s="312"/>
      <c r="DO70" s="312"/>
      <c r="DP70" s="312"/>
      <c r="DQ70" s="312"/>
      <c r="DR70" s="312"/>
      <c r="DS70" s="312"/>
      <c r="DT70" s="312"/>
      <c r="DU70" s="312"/>
      <c r="DV70" s="312"/>
      <c r="DW70" s="312"/>
      <c r="DX70" s="312"/>
      <c r="DY70" s="312"/>
      <c r="DZ70" s="312"/>
      <c r="EA70" s="312"/>
      <c r="EB70" s="312"/>
      <c r="EC70" s="312"/>
      <c r="ED70" s="312"/>
      <c r="EE70" s="312"/>
      <c r="EF70" s="312"/>
      <c r="EG70" s="312"/>
      <c r="EH70" s="312"/>
      <c r="EI70" s="312"/>
      <c r="EJ70" s="312"/>
      <c r="EK70" s="312"/>
      <c r="EL70" s="312"/>
      <c r="EM70" s="312"/>
      <c r="EN70" s="312"/>
      <c r="EO70" s="312"/>
      <c r="EP70" s="312"/>
      <c r="EQ70" s="312"/>
      <c r="ER70" s="312"/>
      <c r="ES70" s="312"/>
      <c r="ET70" s="312"/>
      <c r="EU70" s="312"/>
      <c r="EV70" s="312"/>
      <c r="EW70" s="312"/>
      <c r="EX70" s="312"/>
      <c r="EY70" s="312"/>
      <c r="EZ70" s="312"/>
      <c r="FA70" s="312"/>
      <c r="FB70" s="312"/>
      <c r="FC70" s="312"/>
      <c r="FD70" s="312"/>
      <c r="FE70" s="312"/>
      <c r="FF70" s="312"/>
      <c r="FG70" s="312"/>
      <c r="FH70" s="312"/>
      <c r="FI70" s="312"/>
      <c r="FJ70" s="312"/>
      <c r="FK70" s="312"/>
      <c r="FL70" s="312"/>
      <c r="FM70" s="312"/>
      <c r="FN70" s="312"/>
      <c r="FO70" s="312"/>
      <c r="FP70" s="312"/>
      <c r="FQ70" s="312"/>
      <c r="FR70" s="312"/>
      <c r="FS70" s="312"/>
      <c r="FT70" s="312"/>
      <c r="FU70" s="312"/>
      <c r="FV70" s="312"/>
      <c r="FW70" s="312"/>
      <c r="FX70" s="312"/>
      <c r="FY70" s="312"/>
      <c r="FZ70" s="312"/>
      <c r="GA70" s="312"/>
      <c r="GB70" s="312"/>
      <c r="GC70" s="312"/>
      <c r="GD70" s="312"/>
      <c r="GE70" s="312"/>
      <c r="GF70" s="312"/>
      <c r="GG70" s="312"/>
      <c r="GH70" s="312"/>
      <c r="GI70" s="312"/>
      <c r="GJ70" s="312"/>
      <c r="GK70" s="312"/>
      <c r="GL70" s="312"/>
      <c r="GM70" s="312"/>
      <c r="GN70" s="312"/>
      <c r="GO70" s="312"/>
      <c r="GP70" s="312"/>
      <c r="GQ70" s="312"/>
      <c r="GR70" s="312"/>
      <c r="GS70" s="312"/>
      <c r="GT70" s="312"/>
      <c r="GU70" s="312"/>
      <c r="GV70" s="312"/>
      <c r="GW70" s="312"/>
      <c r="GX70" s="312"/>
      <c r="GY70" s="312"/>
      <c r="GZ70" s="312"/>
      <c r="HA70" s="312"/>
      <c r="HB70" s="312"/>
      <c r="HC70" s="312"/>
      <c r="HD70" s="312"/>
      <c r="HE70" s="312"/>
      <c r="HF70" s="312"/>
      <c r="HG70" s="312"/>
      <c r="HH70" s="312"/>
      <c r="HI70" s="312"/>
      <c r="HJ70" s="312"/>
      <c r="HK70" s="312"/>
      <c r="HL70" s="312"/>
      <c r="HM70" s="312"/>
      <c r="HN70" s="312"/>
      <c r="HO70" s="312"/>
      <c r="HP70" s="312"/>
      <c r="HQ70" s="312"/>
      <c r="HR70" s="312"/>
      <c r="HS70" s="312"/>
      <c r="HT70" s="312"/>
      <c r="HU70" s="312"/>
      <c r="HV70" s="312"/>
      <c r="HW70" s="312"/>
      <c r="HX70" s="312"/>
      <c r="HY70" s="312"/>
      <c r="HZ70" s="312"/>
      <c r="IA70" s="312"/>
      <c r="IB70" s="312"/>
      <c r="IC70" s="312"/>
      <c r="ID70" s="312"/>
      <c r="IE70" s="312"/>
      <c r="IF70" s="312"/>
      <c r="IG70" s="312"/>
      <c r="IH70" s="312"/>
      <c r="II70" s="312"/>
      <c r="IJ70" s="312"/>
      <c r="IK70" s="312"/>
      <c r="IL70" s="312"/>
      <c r="IM70" s="312"/>
      <c r="IN70" s="312"/>
      <c r="IO70" s="312"/>
      <c r="IP70" s="312"/>
      <c r="IQ70" s="312"/>
      <c r="IR70" s="312"/>
      <c r="IS70" s="312"/>
      <c r="IT70" s="312"/>
      <c r="IU70" s="312"/>
      <c r="IV70" s="312"/>
    </row>
    <row r="71" spans="1:32" s="77" customFormat="1" ht="21" customHeight="1" outlineLevel="1">
      <c r="A71" s="118"/>
      <c r="B71" s="412" t="s">
        <v>37</v>
      </c>
      <c r="C71" s="224">
        <v>3.036</v>
      </c>
      <c r="D71" s="222">
        <v>3.01</v>
      </c>
      <c r="E71" s="222">
        <v>3.01</v>
      </c>
      <c r="F71" s="222">
        <v>3.023</v>
      </c>
      <c r="G71" s="222">
        <v>3.115</v>
      </c>
      <c r="H71" s="222">
        <v>3.326</v>
      </c>
      <c r="I71" s="222">
        <v>3.432</v>
      </c>
      <c r="J71" s="269">
        <v>3.604</v>
      </c>
      <c r="K71" s="270">
        <v>3.656</v>
      </c>
      <c r="L71" s="271">
        <v>3.736</v>
      </c>
      <c r="M71" s="223">
        <v>3.67</v>
      </c>
      <c r="N71" s="223">
        <v>3.643</v>
      </c>
      <c r="O71" s="223">
        <v>3.643</v>
      </c>
      <c r="P71" s="223">
        <v>3.788</v>
      </c>
      <c r="Q71" s="275">
        <v>3.815</v>
      </c>
      <c r="R71" s="270">
        <v>3.894</v>
      </c>
      <c r="S71" s="270">
        <v>3.788</v>
      </c>
      <c r="T71" s="271">
        <v>3.815</v>
      </c>
      <c r="U71" s="224">
        <v>3.841</v>
      </c>
      <c r="V71" s="224">
        <v>3.749</v>
      </c>
      <c r="W71" s="224">
        <v>3.762</v>
      </c>
      <c r="X71" s="224">
        <v>3.683</v>
      </c>
      <c r="Y71" s="224">
        <v>3.511</v>
      </c>
      <c r="Z71" s="224">
        <v>3.326</v>
      </c>
      <c r="AA71" s="65">
        <f>SUM(C71:Z71)</f>
        <v>84.876</v>
      </c>
      <c r="AB71" s="80">
        <f>AVERAGE(C71:Z71)/MAX(C71:Z71)</f>
        <v>0.908</v>
      </c>
      <c r="AC71" s="26">
        <f>AVERAGE(C71:Z71)/MAX(J71:L71)</f>
        <v>0.947</v>
      </c>
      <c r="AD71" s="26">
        <f>AVERAGE(C71:Z71)/MAX(Q71:T71)</f>
        <v>0.908</v>
      </c>
      <c r="AE71" s="26">
        <f>MAX(J71:L71)</f>
        <v>3.736</v>
      </c>
      <c r="AF71" s="28">
        <f>MAX(Q71:T71)</f>
        <v>3.894</v>
      </c>
    </row>
    <row r="72" spans="1:32" s="77" customFormat="1" ht="23.25" customHeight="1" outlineLevel="1" thickBot="1">
      <c r="A72" s="119"/>
      <c r="B72" s="413" t="s">
        <v>38</v>
      </c>
      <c r="C72" s="395">
        <v>2.785</v>
      </c>
      <c r="D72" s="218">
        <v>2.693</v>
      </c>
      <c r="E72" s="218">
        <v>2.627</v>
      </c>
      <c r="F72" s="218">
        <v>2.666</v>
      </c>
      <c r="G72" s="218">
        <v>3.023</v>
      </c>
      <c r="H72" s="218">
        <v>3.274</v>
      </c>
      <c r="I72" s="225">
        <v>3.498</v>
      </c>
      <c r="J72" s="272">
        <v>3.564</v>
      </c>
      <c r="K72" s="273">
        <v>3.445</v>
      </c>
      <c r="L72" s="274">
        <v>3.564</v>
      </c>
      <c r="M72" s="226">
        <v>3.458</v>
      </c>
      <c r="N72" s="221">
        <v>3.485</v>
      </c>
      <c r="O72" s="221">
        <v>3.458</v>
      </c>
      <c r="P72" s="219">
        <v>3.643</v>
      </c>
      <c r="Q72" s="272">
        <v>3.775</v>
      </c>
      <c r="R72" s="273">
        <v>3.736</v>
      </c>
      <c r="S72" s="276">
        <v>3.775</v>
      </c>
      <c r="T72" s="274">
        <v>3.762</v>
      </c>
      <c r="U72" s="226">
        <v>3.828</v>
      </c>
      <c r="V72" s="221">
        <v>3.854</v>
      </c>
      <c r="W72" s="221">
        <v>3.947</v>
      </c>
      <c r="X72" s="221">
        <v>3.656</v>
      </c>
      <c r="Y72" s="221">
        <v>3.392</v>
      </c>
      <c r="Z72" s="221">
        <v>3.115</v>
      </c>
      <c r="AA72" s="66">
        <f>SUM(C72:Z72)</f>
        <v>82.023</v>
      </c>
      <c r="AB72" s="110">
        <f>AVERAGE(C72:Z72)/MAX(C72:Z72)</f>
        <v>0.866</v>
      </c>
      <c r="AC72" s="58">
        <f>AVERAGE(C72:Z72)/MAX(J72:L72)</f>
        <v>0.959</v>
      </c>
      <c r="AD72" s="58">
        <f>AVERAGE(C72:Z72)/MAX(Q72:T72)</f>
        <v>0.905</v>
      </c>
      <c r="AE72" s="58">
        <f>MAX(J72:L72)</f>
        <v>3.564</v>
      </c>
      <c r="AF72" s="59">
        <f>MAX(Q72:T72)</f>
        <v>3.775</v>
      </c>
    </row>
    <row r="73" ht="17.25" customHeight="1"/>
    <row r="74" spans="1:32" s="1" customFormat="1" ht="30.75" customHeight="1">
      <c r="A74" s="471" t="s">
        <v>103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</row>
    <row r="75" spans="1:32" s="1" customFormat="1" ht="18" customHeight="1" thickBot="1">
      <c r="A75" s="40"/>
      <c r="B75" s="1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1" customFormat="1" ht="23.25" customHeight="1">
      <c r="A76" s="444"/>
      <c r="B76" s="446" t="s">
        <v>0</v>
      </c>
      <c r="C76" s="434" t="s">
        <v>9</v>
      </c>
      <c r="D76" s="436" t="s">
        <v>10</v>
      </c>
      <c r="E76" s="436" t="s">
        <v>11</v>
      </c>
      <c r="F76" s="436" t="s">
        <v>12</v>
      </c>
      <c r="G76" s="436" t="s">
        <v>13</v>
      </c>
      <c r="H76" s="436" t="s">
        <v>14</v>
      </c>
      <c r="I76" s="426" t="s">
        <v>15</v>
      </c>
      <c r="J76" s="438" t="s">
        <v>16</v>
      </c>
      <c r="K76" s="440" t="s">
        <v>17</v>
      </c>
      <c r="L76" s="442" t="s">
        <v>18</v>
      </c>
      <c r="M76" s="434" t="s">
        <v>19</v>
      </c>
      <c r="N76" s="424" t="s">
        <v>20</v>
      </c>
      <c r="O76" s="424" t="s">
        <v>21</v>
      </c>
      <c r="P76" s="426" t="s">
        <v>22</v>
      </c>
      <c r="Q76" s="438" t="s">
        <v>23</v>
      </c>
      <c r="R76" s="440" t="s">
        <v>24</v>
      </c>
      <c r="S76" s="440" t="s">
        <v>25</v>
      </c>
      <c r="T76" s="442" t="s">
        <v>26</v>
      </c>
      <c r="U76" s="434" t="s">
        <v>27</v>
      </c>
      <c r="V76" s="436" t="s">
        <v>28</v>
      </c>
      <c r="W76" s="436" t="s">
        <v>30</v>
      </c>
      <c r="X76" s="436" t="s">
        <v>29</v>
      </c>
      <c r="Y76" s="424" t="s">
        <v>31</v>
      </c>
      <c r="Z76" s="426" t="s">
        <v>32</v>
      </c>
      <c r="AA76" s="428" t="s">
        <v>1</v>
      </c>
      <c r="AB76" s="430" t="s">
        <v>2</v>
      </c>
      <c r="AC76" s="432" t="s">
        <v>3</v>
      </c>
      <c r="AD76" s="432" t="s">
        <v>4</v>
      </c>
      <c r="AE76" s="420" t="s">
        <v>33</v>
      </c>
      <c r="AF76" s="422" t="s">
        <v>34</v>
      </c>
    </row>
    <row r="77" spans="1:32" s="1" customFormat="1" ht="31.5" customHeight="1" thickBot="1">
      <c r="A77" s="445"/>
      <c r="B77" s="447"/>
      <c r="C77" s="435"/>
      <c r="D77" s="437"/>
      <c r="E77" s="437"/>
      <c r="F77" s="437"/>
      <c r="G77" s="437"/>
      <c r="H77" s="437"/>
      <c r="I77" s="427"/>
      <c r="J77" s="439"/>
      <c r="K77" s="441"/>
      <c r="L77" s="443"/>
      <c r="M77" s="435"/>
      <c r="N77" s="425"/>
      <c r="O77" s="425"/>
      <c r="P77" s="427"/>
      <c r="Q77" s="439"/>
      <c r="R77" s="441"/>
      <c r="S77" s="441"/>
      <c r="T77" s="443"/>
      <c r="U77" s="435"/>
      <c r="V77" s="437"/>
      <c r="W77" s="437"/>
      <c r="X77" s="437"/>
      <c r="Y77" s="425"/>
      <c r="Z77" s="427"/>
      <c r="AA77" s="429"/>
      <c r="AB77" s="431"/>
      <c r="AC77" s="433"/>
      <c r="AD77" s="433"/>
      <c r="AE77" s="421"/>
      <c r="AF77" s="423"/>
    </row>
    <row r="78" spans="1:32" s="2" customFormat="1" ht="37.5" customHeight="1">
      <c r="A78" s="20" t="s">
        <v>5</v>
      </c>
      <c r="B78" s="396" t="s">
        <v>58</v>
      </c>
      <c r="C78" s="93">
        <f>C79+C80</f>
        <v>0.338</v>
      </c>
      <c r="D78" s="91">
        <f aca="true" t="shared" si="31" ref="D78:Z78">D79+D80</f>
        <v>0.382</v>
      </c>
      <c r="E78" s="91">
        <f t="shared" si="31"/>
        <v>0.386</v>
      </c>
      <c r="F78" s="91">
        <f t="shared" si="31"/>
        <v>0.393</v>
      </c>
      <c r="G78" s="91">
        <f t="shared" si="31"/>
        <v>0.4</v>
      </c>
      <c r="H78" s="91">
        <f t="shared" si="31"/>
        <v>0.408</v>
      </c>
      <c r="I78" s="92">
        <f t="shared" si="31"/>
        <v>0.405</v>
      </c>
      <c r="J78" s="242">
        <f t="shared" si="31"/>
        <v>0.405</v>
      </c>
      <c r="K78" s="243">
        <f t="shared" si="31"/>
        <v>0.403</v>
      </c>
      <c r="L78" s="244">
        <f t="shared" si="31"/>
        <v>0.4</v>
      </c>
      <c r="M78" s="93">
        <f t="shared" si="31"/>
        <v>0.431</v>
      </c>
      <c r="N78" s="91">
        <f t="shared" si="31"/>
        <v>0.445</v>
      </c>
      <c r="O78" s="91">
        <f t="shared" si="31"/>
        <v>0.441</v>
      </c>
      <c r="P78" s="92">
        <f t="shared" si="31"/>
        <v>0.445</v>
      </c>
      <c r="Q78" s="242">
        <f t="shared" si="31"/>
        <v>0.442</v>
      </c>
      <c r="R78" s="243">
        <f t="shared" si="31"/>
        <v>0.44</v>
      </c>
      <c r="S78" s="243">
        <f t="shared" si="31"/>
        <v>0.424</v>
      </c>
      <c r="T78" s="244">
        <f t="shared" si="31"/>
        <v>0.403</v>
      </c>
      <c r="U78" s="93">
        <f t="shared" si="31"/>
        <v>0.386</v>
      </c>
      <c r="V78" s="91">
        <f t="shared" si="31"/>
        <v>0.377</v>
      </c>
      <c r="W78" s="91">
        <f t="shared" si="31"/>
        <v>0.367</v>
      </c>
      <c r="X78" s="91">
        <f t="shared" si="31"/>
        <v>0.364</v>
      </c>
      <c r="Y78" s="91">
        <f t="shared" si="31"/>
        <v>0.345</v>
      </c>
      <c r="Z78" s="91">
        <f t="shared" si="31"/>
        <v>0.349</v>
      </c>
      <c r="AA78" s="94">
        <f>SUM(C78:Z78)</f>
        <v>9.579</v>
      </c>
      <c r="AB78" s="61">
        <f>AVERAGE(C78:Z78)/MAX(C78:Z78)</f>
        <v>0.897</v>
      </c>
      <c r="AC78" s="30">
        <f>AVERAGE(C78:Z78)/MAX(J78:L78)</f>
        <v>0.985</v>
      </c>
      <c r="AD78" s="30">
        <f>AVERAGE(C78:Z78)/MAX(Q78:T78)</f>
        <v>0.903</v>
      </c>
      <c r="AE78" s="30">
        <f>MAX(J78:L78)</f>
        <v>0.405</v>
      </c>
      <c r="AF78" s="31">
        <f>MAX(Q78:T78)</f>
        <v>0.442</v>
      </c>
    </row>
    <row r="79" spans="1:32" s="2" customFormat="1" ht="22.5" customHeight="1">
      <c r="A79" s="117"/>
      <c r="B79" s="414" t="s">
        <v>45</v>
      </c>
      <c r="C79" s="338">
        <v>0.1194</v>
      </c>
      <c r="D79" s="335">
        <v>0.162</v>
      </c>
      <c r="E79" s="335">
        <v>0.1604</v>
      </c>
      <c r="F79" s="335">
        <v>0.1554</v>
      </c>
      <c r="G79" s="335">
        <v>0.1554</v>
      </c>
      <c r="H79" s="335">
        <v>0.1644</v>
      </c>
      <c r="I79" s="337">
        <v>0.157</v>
      </c>
      <c r="J79" s="343">
        <v>0.159</v>
      </c>
      <c r="K79" s="336">
        <v>0.1579</v>
      </c>
      <c r="L79" s="344">
        <v>0.1503</v>
      </c>
      <c r="M79" s="338">
        <v>0.1611</v>
      </c>
      <c r="N79" s="335">
        <v>0.1702</v>
      </c>
      <c r="O79" s="335">
        <v>0.165</v>
      </c>
      <c r="P79" s="337">
        <v>0.1734</v>
      </c>
      <c r="Q79" s="343">
        <v>0.1741</v>
      </c>
      <c r="R79" s="336">
        <v>0.1728</v>
      </c>
      <c r="S79" s="336">
        <v>0.1614</v>
      </c>
      <c r="T79" s="344">
        <v>0.1494</v>
      </c>
      <c r="U79" s="338">
        <v>0.1342</v>
      </c>
      <c r="V79" s="335">
        <v>0.1242</v>
      </c>
      <c r="W79" s="335">
        <v>0.1195</v>
      </c>
      <c r="X79" s="335">
        <v>0.1168</v>
      </c>
      <c r="Y79" s="335">
        <v>0.1155</v>
      </c>
      <c r="Z79" s="335">
        <v>0.1195</v>
      </c>
      <c r="AA79" s="142">
        <f>SUM(C79:Z79)</f>
        <v>3.5983</v>
      </c>
      <c r="AB79" s="67">
        <f>AVERAGE(C79:Z79)/MAX(C79:Z79)</f>
        <v>0.861</v>
      </c>
      <c r="AC79" s="51">
        <f>AVERAGE(C79:Z79)/MAX(J79:L79)</f>
        <v>0.943</v>
      </c>
      <c r="AD79" s="51">
        <f>AVERAGE(C79:Z79)/MAX(Q79:T79)</f>
        <v>0.861</v>
      </c>
      <c r="AE79" s="51">
        <f>MAX(J79:L79)</f>
        <v>0.159</v>
      </c>
      <c r="AF79" s="52">
        <f>MAX(Q79:T79)</f>
        <v>0.174</v>
      </c>
    </row>
    <row r="80" spans="1:32" s="2" customFormat="1" ht="24" customHeight="1">
      <c r="A80" s="117"/>
      <c r="B80" s="414" t="s">
        <v>46</v>
      </c>
      <c r="C80" s="338">
        <v>0.2181</v>
      </c>
      <c r="D80" s="335">
        <v>0.2201</v>
      </c>
      <c r="E80" s="335">
        <v>0.2255</v>
      </c>
      <c r="F80" s="335">
        <v>0.2378</v>
      </c>
      <c r="G80" s="335">
        <v>0.2449</v>
      </c>
      <c r="H80" s="335">
        <v>0.2435</v>
      </c>
      <c r="I80" s="337">
        <v>0.2478</v>
      </c>
      <c r="J80" s="343">
        <v>0.2456</v>
      </c>
      <c r="K80" s="336">
        <v>0.2454</v>
      </c>
      <c r="L80" s="344">
        <v>0.2496</v>
      </c>
      <c r="M80" s="338">
        <v>0.2699</v>
      </c>
      <c r="N80" s="335">
        <v>0.2748</v>
      </c>
      <c r="O80" s="335">
        <v>0.2764</v>
      </c>
      <c r="P80" s="337">
        <v>0.2718</v>
      </c>
      <c r="Q80" s="343">
        <v>0.2683</v>
      </c>
      <c r="R80" s="336">
        <v>0.2671</v>
      </c>
      <c r="S80" s="336">
        <v>0.2625</v>
      </c>
      <c r="T80" s="344">
        <v>0.2538</v>
      </c>
      <c r="U80" s="338">
        <v>0.2515</v>
      </c>
      <c r="V80" s="335">
        <v>0.253</v>
      </c>
      <c r="W80" s="335">
        <v>0.2472</v>
      </c>
      <c r="X80" s="335">
        <v>0.2472</v>
      </c>
      <c r="Y80" s="335">
        <v>0.2298</v>
      </c>
      <c r="Z80" s="335">
        <v>0.229</v>
      </c>
      <c r="AA80" s="142">
        <f>SUM(C80:Z80)</f>
        <v>5.9806</v>
      </c>
      <c r="AB80" s="67">
        <f>AVERAGE(C80:Z80)/MAX(C80:Z80)</f>
        <v>0.902</v>
      </c>
      <c r="AC80" s="51">
        <f>AVERAGE(C80:Z80)/MAX(J80:L80)</f>
        <v>0.998</v>
      </c>
      <c r="AD80" s="51">
        <f>AVERAGE(C80:Z80)/MAX(Q80:T80)</f>
        <v>0.929</v>
      </c>
      <c r="AE80" s="51">
        <f>MAX(J80:L80)</f>
        <v>0.25</v>
      </c>
      <c r="AF80" s="52">
        <f>MAX(Q80:T80)</f>
        <v>0.268</v>
      </c>
    </row>
    <row r="81" spans="1:32" s="2" customFormat="1" ht="24" customHeight="1">
      <c r="A81" s="117"/>
      <c r="B81" s="414" t="s">
        <v>47</v>
      </c>
      <c r="C81" s="338">
        <v>0</v>
      </c>
      <c r="D81" s="335">
        <v>0</v>
      </c>
      <c r="E81" s="335">
        <v>0</v>
      </c>
      <c r="F81" s="335">
        <v>0</v>
      </c>
      <c r="G81" s="335">
        <v>0</v>
      </c>
      <c r="H81" s="335">
        <v>0</v>
      </c>
      <c r="I81" s="337">
        <v>0</v>
      </c>
      <c r="J81" s="343">
        <v>0</v>
      </c>
      <c r="K81" s="336">
        <v>0</v>
      </c>
      <c r="L81" s="344">
        <v>0</v>
      </c>
      <c r="M81" s="338">
        <v>0</v>
      </c>
      <c r="N81" s="335">
        <v>0</v>
      </c>
      <c r="O81" s="335">
        <v>0</v>
      </c>
      <c r="P81" s="337">
        <v>0</v>
      </c>
      <c r="Q81" s="343">
        <v>0</v>
      </c>
      <c r="R81" s="336">
        <v>0</v>
      </c>
      <c r="S81" s="336">
        <v>0</v>
      </c>
      <c r="T81" s="344">
        <v>0</v>
      </c>
      <c r="U81" s="338">
        <v>0</v>
      </c>
      <c r="V81" s="335">
        <v>0</v>
      </c>
      <c r="W81" s="335">
        <v>0</v>
      </c>
      <c r="X81" s="335">
        <v>0</v>
      </c>
      <c r="Y81" s="335">
        <v>0</v>
      </c>
      <c r="Z81" s="335">
        <v>0</v>
      </c>
      <c r="AA81" s="142">
        <f>SUM(C81:Z81)</f>
        <v>0</v>
      </c>
      <c r="AB81" s="67" t="e">
        <f>AVERAGE(C81:Z81)/MAX(C81:Z81)</f>
        <v>#DIV/0!</v>
      </c>
      <c r="AC81" s="51" t="e">
        <f>AVERAGE(C81:Z81)/MAX(J81:L81)</f>
        <v>#DIV/0!</v>
      </c>
      <c r="AD81" s="51" t="e">
        <f>AVERAGE(C81:Z81)/MAX(Q81:T81)</f>
        <v>#DIV/0!</v>
      </c>
      <c r="AE81" s="51">
        <f>MAX(J81:L81)</f>
        <v>0</v>
      </c>
      <c r="AF81" s="52">
        <f>MAX(Q81:T81)</f>
        <v>0</v>
      </c>
    </row>
    <row r="82" spans="1:148" s="310" customFormat="1" ht="36" customHeight="1">
      <c r="A82" s="20">
        <v>2</v>
      </c>
      <c r="B82" s="396" t="s">
        <v>59</v>
      </c>
      <c r="C82" s="319">
        <f>C83+C84+C85+C86+C87</f>
        <v>0.513</v>
      </c>
      <c r="D82" s="314">
        <f aca="true" t="shared" si="32" ref="D82:Z82">D83+D84+D85+D86+D87</f>
        <v>0.599</v>
      </c>
      <c r="E82" s="314">
        <f t="shared" si="32"/>
        <v>0.648</v>
      </c>
      <c r="F82" s="314">
        <f t="shared" si="32"/>
        <v>0.638</v>
      </c>
      <c r="G82" s="314">
        <f t="shared" si="32"/>
        <v>0.627</v>
      </c>
      <c r="H82" s="314">
        <f t="shared" si="32"/>
        <v>0.64</v>
      </c>
      <c r="I82" s="315">
        <f t="shared" si="32"/>
        <v>0.641</v>
      </c>
      <c r="J82" s="316">
        <f t="shared" si="32"/>
        <v>0.616</v>
      </c>
      <c r="K82" s="317">
        <f t="shared" si="32"/>
        <v>0.603</v>
      </c>
      <c r="L82" s="318">
        <f t="shared" si="32"/>
        <v>0.599</v>
      </c>
      <c r="M82" s="319">
        <f t="shared" si="32"/>
        <v>0.643</v>
      </c>
      <c r="N82" s="314">
        <f t="shared" si="32"/>
        <v>0.614</v>
      </c>
      <c r="O82" s="314">
        <f t="shared" si="32"/>
        <v>0.618</v>
      </c>
      <c r="P82" s="315">
        <f t="shared" si="32"/>
        <v>0.629</v>
      </c>
      <c r="Q82" s="316">
        <f t="shared" si="32"/>
        <v>0.662</v>
      </c>
      <c r="R82" s="317">
        <f t="shared" si="32"/>
        <v>0.676</v>
      </c>
      <c r="S82" s="317">
        <f t="shared" si="32"/>
        <v>0.649</v>
      </c>
      <c r="T82" s="318">
        <f t="shared" si="32"/>
        <v>0.624</v>
      </c>
      <c r="U82" s="319">
        <f t="shared" si="32"/>
        <v>0.561</v>
      </c>
      <c r="V82" s="314">
        <f t="shared" si="32"/>
        <v>0.516</v>
      </c>
      <c r="W82" s="314">
        <f t="shared" si="32"/>
        <v>0.491</v>
      </c>
      <c r="X82" s="314">
        <f t="shared" si="32"/>
        <v>0.481</v>
      </c>
      <c r="Y82" s="314">
        <f t="shared" si="32"/>
        <v>0.482</v>
      </c>
      <c r="Z82" s="314">
        <f t="shared" si="32"/>
        <v>0.488</v>
      </c>
      <c r="AA82" s="95">
        <f aca="true" t="shared" si="33" ref="AA82:AA87">SUM(C82:Z82)</f>
        <v>14.258</v>
      </c>
      <c r="AB82" s="61">
        <f aca="true" t="shared" si="34" ref="AB82:AB87">AVERAGE(C82:Z82)/MAX(C82:Z82)</f>
        <v>0.879</v>
      </c>
      <c r="AC82" s="30">
        <f aca="true" t="shared" si="35" ref="AC82:AC87">AVERAGE(C82:Z82)/MAX(J82:L82)</f>
        <v>0.964</v>
      </c>
      <c r="AD82" s="30">
        <f aca="true" t="shared" si="36" ref="AD82:AD87">AVERAGE(C82:Z82)/MAX(Q82:T82)</f>
        <v>0.879</v>
      </c>
      <c r="AE82" s="30">
        <f aca="true" t="shared" si="37" ref="AE82:AE87">MAX(J82:L82)</f>
        <v>0.616</v>
      </c>
      <c r="AF82" s="31">
        <f aca="true" t="shared" si="38" ref="AF82:AF87">MAX(Q82:T82)</f>
        <v>0.676</v>
      </c>
      <c r="AG82" s="320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09"/>
      <c r="DC82" s="309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</row>
    <row r="83" spans="1:148" s="12" customFormat="1" ht="24" customHeight="1">
      <c r="A83" s="117"/>
      <c r="B83" s="414" t="s">
        <v>82</v>
      </c>
      <c r="C83" s="338">
        <v>0.045</v>
      </c>
      <c r="D83" s="335">
        <v>0.0576</v>
      </c>
      <c r="E83" s="335">
        <v>0.0494</v>
      </c>
      <c r="F83" s="335">
        <v>0.051</v>
      </c>
      <c r="G83" s="335">
        <v>0.0556</v>
      </c>
      <c r="H83" s="335">
        <v>0.0548</v>
      </c>
      <c r="I83" s="337">
        <v>0.0528</v>
      </c>
      <c r="J83" s="343">
        <v>0.0472</v>
      </c>
      <c r="K83" s="336">
        <v>0.0428</v>
      </c>
      <c r="L83" s="344">
        <v>0.0454</v>
      </c>
      <c r="M83" s="338">
        <v>0.0894</v>
      </c>
      <c r="N83" s="335">
        <v>0.1156</v>
      </c>
      <c r="O83" s="335">
        <v>0.1388</v>
      </c>
      <c r="P83" s="337">
        <v>0.141</v>
      </c>
      <c r="Q83" s="343">
        <v>0.1566</v>
      </c>
      <c r="R83" s="336">
        <v>0.161</v>
      </c>
      <c r="S83" s="336">
        <v>0.1666</v>
      </c>
      <c r="T83" s="344">
        <v>0.1568</v>
      </c>
      <c r="U83" s="338">
        <v>0.1308</v>
      </c>
      <c r="V83" s="335">
        <v>0.1034</v>
      </c>
      <c r="W83" s="335">
        <v>0.0958</v>
      </c>
      <c r="X83" s="335">
        <v>0.0954</v>
      </c>
      <c r="Y83" s="335">
        <v>0.0988</v>
      </c>
      <c r="Z83" s="335">
        <v>0.0986</v>
      </c>
      <c r="AA83" s="141">
        <f t="shared" si="33"/>
        <v>2.25</v>
      </c>
      <c r="AB83" s="67">
        <f t="shared" si="34"/>
        <v>0.563</v>
      </c>
      <c r="AC83" s="51">
        <f t="shared" si="35"/>
        <v>1.986</v>
      </c>
      <c r="AD83" s="51">
        <f t="shared" si="36"/>
        <v>0.563</v>
      </c>
      <c r="AE83" s="51">
        <f t="shared" si="37"/>
        <v>0.047</v>
      </c>
      <c r="AF83" s="52">
        <f t="shared" si="38"/>
        <v>0.167</v>
      </c>
      <c r="AG83" s="16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</row>
    <row r="84" spans="1:148" s="12" customFormat="1" ht="25.5" customHeight="1">
      <c r="A84" s="117"/>
      <c r="B84" s="414" t="s">
        <v>83</v>
      </c>
      <c r="C84" s="338">
        <v>0</v>
      </c>
      <c r="D84" s="335">
        <v>0</v>
      </c>
      <c r="E84" s="335">
        <v>0</v>
      </c>
      <c r="F84" s="335">
        <v>0</v>
      </c>
      <c r="G84" s="335">
        <v>0</v>
      </c>
      <c r="H84" s="335">
        <v>0</v>
      </c>
      <c r="I84" s="337">
        <v>0</v>
      </c>
      <c r="J84" s="343">
        <v>0</v>
      </c>
      <c r="K84" s="336">
        <v>0</v>
      </c>
      <c r="L84" s="344">
        <v>0</v>
      </c>
      <c r="M84" s="338">
        <v>0.0304</v>
      </c>
      <c r="N84" s="335">
        <v>0.2872</v>
      </c>
      <c r="O84" s="335">
        <v>0.2839</v>
      </c>
      <c r="P84" s="337">
        <v>0.286</v>
      </c>
      <c r="Q84" s="343">
        <v>0.3121</v>
      </c>
      <c r="R84" s="336">
        <v>0.324</v>
      </c>
      <c r="S84" s="336">
        <v>0.2976</v>
      </c>
      <c r="T84" s="344">
        <v>0.2895</v>
      </c>
      <c r="U84" s="338">
        <v>0.2635</v>
      </c>
      <c r="V84" s="335">
        <v>0.256</v>
      </c>
      <c r="W84" s="335">
        <v>0.2424</v>
      </c>
      <c r="X84" s="335">
        <v>0.2375</v>
      </c>
      <c r="Y84" s="335">
        <v>0.2324</v>
      </c>
      <c r="Z84" s="335">
        <v>0.2342</v>
      </c>
      <c r="AA84" s="141">
        <f t="shared" si="33"/>
        <v>3.577</v>
      </c>
      <c r="AB84" s="67">
        <f t="shared" si="34"/>
        <v>0.46</v>
      </c>
      <c r="AC84" s="51" t="e">
        <f t="shared" si="35"/>
        <v>#DIV/0!</v>
      </c>
      <c r="AD84" s="51">
        <f t="shared" si="36"/>
        <v>0.46</v>
      </c>
      <c r="AE84" s="51">
        <f t="shared" si="37"/>
        <v>0</v>
      </c>
      <c r="AF84" s="52">
        <f t="shared" si="38"/>
        <v>0.324</v>
      </c>
      <c r="AG84" s="16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</row>
    <row r="85" spans="1:148" s="12" customFormat="1" ht="27" customHeight="1">
      <c r="A85" s="117"/>
      <c r="B85" s="414" t="s">
        <v>48</v>
      </c>
      <c r="C85" s="338">
        <v>0.3073</v>
      </c>
      <c r="D85" s="335">
        <v>0.3669</v>
      </c>
      <c r="E85" s="335">
        <v>0.415</v>
      </c>
      <c r="F85" s="335">
        <v>0.4089</v>
      </c>
      <c r="G85" s="339">
        <v>0.4045</v>
      </c>
      <c r="H85" s="339">
        <v>0.4212</v>
      </c>
      <c r="I85" s="340">
        <v>0.4125</v>
      </c>
      <c r="J85" s="343">
        <v>0.4009</v>
      </c>
      <c r="K85" s="336">
        <v>0.3858</v>
      </c>
      <c r="L85" s="344">
        <v>0.3742</v>
      </c>
      <c r="M85" s="341">
        <v>0.3189</v>
      </c>
      <c r="N85" s="339">
        <v>0.0189</v>
      </c>
      <c r="O85" s="339">
        <v>0.0184</v>
      </c>
      <c r="P85" s="340">
        <v>0.0178</v>
      </c>
      <c r="Q85" s="343">
        <v>0.0012</v>
      </c>
      <c r="R85" s="336">
        <v>0.0009</v>
      </c>
      <c r="S85" s="336">
        <v>0.0009</v>
      </c>
      <c r="T85" s="344">
        <v>0.0007</v>
      </c>
      <c r="U85" s="341">
        <v>0.0009</v>
      </c>
      <c r="V85" s="339">
        <v>0.0009</v>
      </c>
      <c r="W85" s="339">
        <v>0.0009</v>
      </c>
      <c r="X85" s="339">
        <v>0.0007</v>
      </c>
      <c r="Y85" s="339">
        <v>0.0009</v>
      </c>
      <c r="Z85" s="335">
        <v>0.0009</v>
      </c>
      <c r="AA85" s="141">
        <f t="shared" si="33"/>
        <v>4.28</v>
      </c>
      <c r="AB85" s="67">
        <f t="shared" si="34"/>
        <v>0.423</v>
      </c>
      <c r="AC85" s="51">
        <f t="shared" si="35"/>
        <v>0.445</v>
      </c>
      <c r="AD85" s="51">
        <f t="shared" si="36"/>
        <v>148.615</v>
      </c>
      <c r="AE85" s="51">
        <f t="shared" si="37"/>
        <v>0.401</v>
      </c>
      <c r="AF85" s="52">
        <f t="shared" si="38"/>
        <v>0.001</v>
      </c>
      <c r="AG85" s="16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</row>
    <row r="86" spans="1:148" s="12" customFormat="1" ht="28.5" customHeight="1">
      <c r="A86" s="117"/>
      <c r="B86" s="414" t="s">
        <v>84</v>
      </c>
      <c r="C86" s="338">
        <v>0</v>
      </c>
      <c r="D86" s="335">
        <v>0</v>
      </c>
      <c r="E86" s="335">
        <v>0</v>
      </c>
      <c r="F86" s="335">
        <v>0</v>
      </c>
      <c r="G86" s="335">
        <v>0</v>
      </c>
      <c r="H86" s="335">
        <v>0</v>
      </c>
      <c r="I86" s="337">
        <v>0</v>
      </c>
      <c r="J86" s="343">
        <v>0</v>
      </c>
      <c r="K86" s="336">
        <v>0</v>
      </c>
      <c r="L86" s="344">
        <v>0</v>
      </c>
      <c r="M86" s="338">
        <v>0.0197</v>
      </c>
      <c r="N86" s="335">
        <v>0.1309</v>
      </c>
      <c r="O86" s="335">
        <v>0.1138</v>
      </c>
      <c r="P86" s="337">
        <v>0.1219</v>
      </c>
      <c r="Q86" s="343">
        <v>0.1303</v>
      </c>
      <c r="R86" s="336">
        <v>0.1274</v>
      </c>
      <c r="S86" s="336">
        <v>0.1217</v>
      </c>
      <c r="T86" s="344">
        <v>0.1151</v>
      </c>
      <c r="U86" s="338">
        <v>0.1063</v>
      </c>
      <c r="V86" s="335">
        <v>0.0976</v>
      </c>
      <c r="W86" s="335">
        <v>0.0937</v>
      </c>
      <c r="X86" s="335">
        <v>0.0896</v>
      </c>
      <c r="Y86" s="335">
        <v>0.0917</v>
      </c>
      <c r="Z86" s="335">
        <v>0.0955</v>
      </c>
      <c r="AA86" s="141">
        <f t="shared" si="33"/>
        <v>1.455</v>
      </c>
      <c r="AB86" s="67">
        <f t="shared" si="34"/>
        <v>0.463</v>
      </c>
      <c r="AC86" s="51" t="e">
        <f t="shared" si="35"/>
        <v>#DIV/0!</v>
      </c>
      <c r="AD86" s="51">
        <f t="shared" si="36"/>
        <v>0.465</v>
      </c>
      <c r="AE86" s="51">
        <f t="shared" si="37"/>
        <v>0</v>
      </c>
      <c r="AF86" s="52">
        <f t="shared" si="38"/>
        <v>0.13</v>
      </c>
      <c r="AG86" s="16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</row>
    <row r="87" spans="1:148" s="12" customFormat="1" ht="27.75" customHeight="1">
      <c r="A87" s="111"/>
      <c r="B87" s="414" t="s">
        <v>41</v>
      </c>
      <c r="C87" s="338">
        <v>0.1606</v>
      </c>
      <c r="D87" s="335">
        <v>0.1741</v>
      </c>
      <c r="E87" s="335">
        <v>0.1838</v>
      </c>
      <c r="F87" s="335">
        <v>0.1785</v>
      </c>
      <c r="G87" s="335">
        <v>0.167</v>
      </c>
      <c r="H87" s="335">
        <v>0.1637</v>
      </c>
      <c r="I87" s="337">
        <v>0.1753</v>
      </c>
      <c r="J87" s="343">
        <v>0.1676</v>
      </c>
      <c r="K87" s="336">
        <v>0.1739</v>
      </c>
      <c r="L87" s="344">
        <v>0.1798</v>
      </c>
      <c r="M87" s="338">
        <v>0.1846</v>
      </c>
      <c r="N87" s="335">
        <v>0.0609</v>
      </c>
      <c r="O87" s="335">
        <v>0.0628</v>
      </c>
      <c r="P87" s="337">
        <v>0.0626</v>
      </c>
      <c r="Q87" s="343">
        <v>0.0622</v>
      </c>
      <c r="R87" s="336">
        <v>0.063</v>
      </c>
      <c r="S87" s="336">
        <v>0.0626</v>
      </c>
      <c r="T87" s="344">
        <v>0.0616</v>
      </c>
      <c r="U87" s="338">
        <v>0.059</v>
      </c>
      <c r="V87" s="335">
        <v>0.0582</v>
      </c>
      <c r="W87" s="335">
        <v>0.058</v>
      </c>
      <c r="X87" s="335">
        <v>0.0582</v>
      </c>
      <c r="Y87" s="335">
        <v>0.058</v>
      </c>
      <c r="Z87" s="335">
        <v>0.0584</v>
      </c>
      <c r="AA87" s="141">
        <f t="shared" si="33"/>
        <v>2.694</v>
      </c>
      <c r="AB87" s="67">
        <f t="shared" si="34"/>
        <v>0.608</v>
      </c>
      <c r="AC87" s="51">
        <f t="shared" si="35"/>
        <v>0.624</v>
      </c>
      <c r="AD87" s="51">
        <f t="shared" si="36"/>
        <v>1.782</v>
      </c>
      <c r="AE87" s="51">
        <f t="shared" si="37"/>
        <v>0.18</v>
      </c>
      <c r="AF87" s="52">
        <f t="shared" si="38"/>
        <v>0.063</v>
      </c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</row>
    <row r="88" spans="1:148" s="12" customFormat="1" ht="39.75" thickBot="1">
      <c r="A88" s="134" t="s">
        <v>7</v>
      </c>
      <c r="B88" s="415" t="s">
        <v>60</v>
      </c>
      <c r="C88" s="187">
        <v>0.436</v>
      </c>
      <c r="D88" s="185">
        <v>0.438</v>
      </c>
      <c r="E88" s="185">
        <v>0.4425</v>
      </c>
      <c r="F88" s="185">
        <v>0.462</v>
      </c>
      <c r="G88" s="185">
        <v>0.544</v>
      </c>
      <c r="H88" s="185">
        <v>0.583</v>
      </c>
      <c r="I88" s="186">
        <v>0.512</v>
      </c>
      <c r="J88" s="266">
        <v>0.489</v>
      </c>
      <c r="K88" s="267">
        <v>0.513</v>
      </c>
      <c r="L88" s="268">
        <v>0.525</v>
      </c>
      <c r="M88" s="187">
        <v>0.536</v>
      </c>
      <c r="N88" s="185">
        <v>0.53</v>
      </c>
      <c r="O88" s="185">
        <v>0.544</v>
      </c>
      <c r="P88" s="186">
        <v>0.591</v>
      </c>
      <c r="Q88" s="266">
        <v>0.62</v>
      </c>
      <c r="R88" s="267">
        <v>0.631</v>
      </c>
      <c r="S88" s="267">
        <v>0.668</v>
      </c>
      <c r="T88" s="268">
        <v>0.686</v>
      </c>
      <c r="U88" s="187">
        <v>0.69</v>
      </c>
      <c r="V88" s="185">
        <v>0.659</v>
      </c>
      <c r="W88" s="185">
        <v>0.599</v>
      </c>
      <c r="X88" s="185">
        <v>0.542</v>
      </c>
      <c r="Y88" s="185">
        <v>0.506</v>
      </c>
      <c r="Z88" s="186">
        <v>0.47</v>
      </c>
      <c r="AA88" s="342">
        <f>SUM(C88:Z88)</f>
        <v>13.217</v>
      </c>
      <c r="AB88" s="135">
        <f>AVERAGE(C88:Z88)/MAX(C88:Z88)</f>
        <v>0.798</v>
      </c>
      <c r="AC88" s="136">
        <f>AVERAGE(C88:Z88)/MAX(J88:L88)</f>
        <v>1.049</v>
      </c>
      <c r="AD88" s="136">
        <f>AVERAGE(C88:Z88)/MAX(Q88:T88)</f>
        <v>0.803</v>
      </c>
      <c r="AE88" s="136">
        <f>MAX(J88:L88)</f>
        <v>0.525</v>
      </c>
      <c r="AF88" s="137">
        <f>MAX(Q88:T88)</f>
        <v>0.686</v>
      </c>
      <c r="AG88" s="69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</row>
    <row r="89" spans="1:32" s="36" customFormat="1" ht="23.25">
      <c r="A89" s="78"/>
      <c r="B89" s="160"/>
      <c r="AA89" s="81"/>
      <c r="AE89" s="106"/>
      <c r="AF89" s="106"/>
    </row>
    <row r="90" spans="1:32" s="36" customFormat="1" ht="28.5" customHeight="1" outlineLevel="1">
      <c r="A90" s="471" t="s">
        <v>104</v>
      </c>
      <c r="B90" s="471"/>
      <c r="C90" s="471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</row>
    <row r="91" spans="1:27" s="36" customFormat="1" ht="10.5" customHeight="1" outlineLevel="1" thickBot="1">
      <c r="A91" s="78"/>
      <c r="B91" s="160"/>
      <c r="AA91" s="81"/>
    </row>
    <row r="92" spans="1:32" s="36" customFormat="1" ht="23.25" outlineLevel="1">
      <c r="A92" s="444"/>
      <c r="B92" s="446" t="s">
        <v>0</v>
      </c>
      <c r="C92" s="434" t="s">
        <v>9</v>
      </c>
      <c r="D92" s="436" t="s">
        <v>10</v>
      </c>
      <c r="E92" s="436" t="s">
        <v>11</v>
      </c>
      <c r="F92" s="436" t="s">
        <v>12</v>
      </c>
      <c r="G92" s="436" t="s">
        <v>13</v>
      </c>
      <c r="H92" s="436" t="s">
        <v>14</v>
      </c>
      <c r="I92" s="426" t="s">
        <v>15</v>
      </c>
      <c r="J92" s="438" t="s">
        <v>16</v>
      </c>
      <c r="K92" s="440" t="s">
        <v>17</v>
      </c>
      <c r="L92" s="442" t="s">
        <v>18</v>
      </c>
      <c r="M92" s="434" t="s">
        <v>19</v>
      </c>
      <c r="N92" s="424" t="s">
        <v>20</v>
      </c>
      <c r="O92" s="424" t="s">
        <v>21</v>
      </c>
      <c r="P92" s="426" t="s">
        <v>22</v>
      </c>
      <c r="Q92" s="438" t="s">
        <v>23</v>
      </c>
      <c r="R92" s="440" t="s">
        <v>24</v>
      </c>
      <c r="S92" s="440" t="s">
        <v>25</v>
      </c>
      <c r="T92" s="442" t="s">
        <v>26</v>
      </c>
      <c r="U92" s="434" t="s">
        <v>27</v>
      </c>
      <c r="V92" s="436" t="s">
        <v>28</v>
      </c>
      <c r="W92" s="436" t="s">
        <v>30</v>
      </c>
      <c r="X92" s="436" t="s">
        <v>29</v>
      </c>
      <c r="Y92" s="424" t="s">
        <v>31</v>
      </c>
      <c r="Z92" s="426" t="s">
        <v>32</v>
      </c>
      <c r="AA92" s="428" t="s">
        <v>1</v>
      </c>
      <c r="AB92" s="508" t="s">
        <v>2</v>
      </c>
      <c r="AC92" s="432" t="s">
        <v>3</v>
      </c>
      <c r="AD92" s="432" t="s">
        <v>4</v>
      </c>
      <c r="AE92" s="420" t="s">
        <v>33</v>
      </c>
      <c r="AF92" s="422" t="s">
        <v>34</v>
      </c>
    </row>
    <row r="93" spans="1:32" s="36" customFormat="1" ht="31.5" customHeight="1" outlineLevel="1">
      <c r="A93" s="465"/>
      <c r="B93" s="466"/>
      <c r="C93" s="462"/>
      <c r="D93" s="458"/>
      <c r="E93" s="458"/>
      <c r="F93" s="458"/>
      <c r="G93" s="458"/>
      <c r="H93" s="458"/>
      <c r="I93" s="463"/>
      <c r="J93" s="500"/>
      <c r="K93" s="501"/>
      <c r="L93" s="502"/>
      <c r="M93" s="462"/>
      <c r="N93" s="459"/>
      <c r="O93" s="459"/>
      <c r="P93" s="463"/>
      <c r="Q93" s="464"/>
      <c r="R93" s="460"/>
      <c r="S93" s="460"/>
      <c r="T93" s="461"/>
      <c r="U93" s="462"/>
      <c r="V93" s="458"/>
      <c r="W93" s="458"/>
      <c r="X93" s="458"/>
      <c r="Y93" s="459"/>
      <c r="Z93" s="463"/>
      <c r="AA93" s="507"/>
      <c r="AB93" s="509"/>
      <c r="AC93" s="504"/>
      <c r="AD93" s="504"/>
      <c r="AE93" s="505"/>
      <c r="AF93" s="506"/>
    </row>
    <row r="94" spans="1:32" s="36" customFormat="1" ht="33" customHeight="1" outlineLevel="1">
      <c r="A94" s="96" t="s">
        <v>5</v>
      </c>
      <c r="B94" s="398" t="s">
        <v>62</v>
      </c>
      <c r="C94" s="55">
        <f>C95+C96+C97</f>
        <v>0.178</v>
      </c>
      <c r="D94" s="32">
        <f aca="true" t="shared" si="39" ref="D94:Z94">D95+D96+D97</f>
        <v>0.186</v>
      </c>
      <c r="E94" s="32">
        <f t="shared" si="39"/>
        <v>0.218</v>
      </c>
      <c r="F94" s="32">
        <f t="shared" si="39"/>
        <v>0.178</v>
      </c>
      <c r="G94" s="32">
        <f t="shared" si="39"/>
        <v>0.187</v>
      </c>
      <c r="H94" s="32">
        <f t="shared" si="39"/>
        <v>0.19</v>
      </c>
      <c r="I94" s="60">
        <f t="shared" si="39"/>
        <v>0.226</v>
      </c>
      <c r="J94" s="233">
        <f t="shared" si="39"/>
        <v>0.202</v>
      </c>
      <c r="K94" s="234">
        <f t="shared" si="39"/>
        <v>0.248</v>
      </c>
      <c r="L94" s="235">
        <f t="shared" si="39"/>
        <v>0.213</v>
      </c>
      <c r="M94" s="55">
        <f t="shared" si="39"/>
        <v>0.172</v>
      </c>
      <c r="N94" s="32">
        <f t="shared" si="39"/>
        <v>0.171</v>
      </c>
      <c r="O94" s="32">
        <f t="shared" si="39"/>
        <v>0.211</v>
      </c>
      <c r="P94" s="60">
        <f t="shared" si="39"/>
        <v>0.183</v>
      </c>
      <c r="Q94" s="233">
        <f t="shared" si="39"/>
        <v>0.243</v>
      </c>
      <c r="R94" s="234">
        <f t="shared" si="39"/>
        <v>0.228</v>
      </c>
      <c r="S94" s="234">
        <f t="shared" si="39"/>
        <v>0.199</v>
      </c>
      <c r="T94" s="235">
        <f t="shared" si="39"/>
        <v>0.378</v>
      </c>
      <c r="U94" s="55">
        <f t="shared" si="39"/>
        <v>0.324</v>
      </c>
      <c r="V94" s="32">
        <f t="shared" si="39"/>
        <v>0.167</v>
      </c>
      <c r="W94" s="32">
        <f t="shared" si="39"/>
        <v>0.208</v>
      </c>
      <c r="X94" s="32">
        <f t="shared" si="39"/>
        <v>0.587</v>
      </c>
      <c r="Y94" s="32">
        <f t="shared" si="39"/>
        <v>0.135</v>
      </c>
      <c r="Z94" s="60">
        <f t="shared" si="39"/>
        <v>0.086</v>
      </c>
      <c r="AA94" s="64">
        <f>SUM(C94:Z94)</f>
        <v>5.318</v>
      </c>
      <c r="AB94" s="102">
        <f aca="true" t="shared" si="40" ref="AB94:AB107">AVERAGE(C94:Z94)/MAX(C94:Z94)</f>
        <v>0.377</v>
      </c>
      <c r="AC94" s="30">
        <f aca="true" t="shared" si="41" ref="AC94:AC108">AVERAGE(C94:Z94)/MAX(J94:L94)</f>
        <v>0.893</v>
      </c>
      <c r="AD94" s="30">
        <f aca="true" t="shared" si="42" ref="AD94:AD108">AVERAGE(C94:Z94)/MAX(Q94:T94)</f>
        <v>0.586</v>
      </c>
      <c r="AE94" s="30">
        <f aca="true" t="shared" si="43" ref="AE94:AE108">MAX(J94:L94)</f>
        <v>0.248</v>
      </c>
      <c r="AF94" s="31">
        <f aca="true" t="shared" si="44" ref="AF94:AF108">MAX(Q94:T94)</f>
        <v>0.378</v>
      </c>
    </row>
    <row r="95" spans="1:32" s="36" customFormat="1" ht="24" customHeight="1" outlineLevel="1">
      <c r="A95" s="120"/>
      <c r="B95" s="417" t="s">
        <v>63</v>
      </c>
      <c r="C95" s="56">
        <v>0.104</v>
      </c>
      <c r="D95" s="25">
        <v>0.112</v>
      </c>
      <c r="E95" s="25">
        <v>0.144</v>
      </c>
      <c r="F95" s="25">
        <v>0.128</v>
      </c>
      <c r="G95" s="25">
        <v>0.136</v>
      </c>
      <c r="H95" s="25">
        <v>0.112</v>
      </c>
      <c r="I95" s="37">
        <v>0.144</v>
      </c>
      <c r="J95" s="236">
        <v>0.12</v>
      </c>
      <c r="K95" s="237">
        <v>0.136</v>
      </c>
      <c r="L95" s="238">
        <v>0.152</v>
      </c>
      <c r="M95" s="38">
        <v>0.088</v>
      </c>
      <c r="N95" s="27">
        <v>0.112</v>
      </c>
      <c r="O95" s="27">
        <v>0.128</v>
      </c>
      <c r="P95" s="39">
        <v>0.136</v>
      </c>
      <c r="Q95" s="236">
        <v>0.136</v>
      </c>
      <c r="R95" s="237">
        <v>0.168</v>
      </c>
      <c r="S95" s="237">
        <v>0.104</v>
      </c>
      <c r="T95" s="238">
        <v>0.272</v>
      </c>
      <c r="U95" s="57">
        <v>0.184</v>
      </c>
      <c r="V95" s="26">
        <v>0.128</v>
      </c>
      <c r="W95" s="26">
        <v>0.168</v>
      </c>
      <c r="X95" s="26">
        <v>0.104</v>
      </c>
      <c r="Y95" s="26">
        <v>0.096</v>
      </c>
      <c r="Z95" s="322">
        <v>0.024</v>
      </c>
      <c r="AA95" s="65">
        <f>SUM(C95:Z95)</f>
        <v>3.136</v>
      </c>
      <c r="AB95" s="103">
        <f t="shared" si="40"/>
        <v>0.48</v>
      </c>
      <c r="AC95" s="51">
        <f t="shared" si="41"/>
        <v>0.86</v>
      </c>
      <c r="AD95" s="51">
        <f t="shared" si="42"/>
        <v>0.48</v>
      </c>
      <c r="AE95" s="51">
        <f t="shared" si="43"/>
        <v>0.152</v>
      </c>
      <c r="AF95" s="52">
        <f t="shared" si="44"/>
        <v>0.272</v>
      </c>
    </row>
    <row r="96" spans="1:32" s="36" customFormat="1" ht="28.5" customHeight="1" outlineLevel="1">
      <c r="A96" s="117"/>
      <c r="B96" s="417" t="s">
        <v>64</v>
      </c>
      <c r="C96" s="56">
        <v>0.072</v>
      </c>
      <c r="D96" s="25">
        <v>0.072</v>
      </c>
      <c r="E96" s="25">
        <v>0.072</v>
      </c>
      <c r="F96" s="25">
        <v>0.048</v>
      </c>
      <c r="G96" s="25">
        <v>0.048</v>
      </c>
      <c r="H96" s="25">
        <v>0.072</v>
      </c>
      <c r="I96" s="37">
        <v>0.072</v>
      </c>
      <c r="J96" s="236">
        <v>0.072</v>
      </c>
      <c r="K96" s="237">
        <v>0.096</v>
      </c>
      <c r="L96" s="238">
        <v>0.048</v>
      </c>
      <c r="M96" s="56">
        <v>0.072</v>
      </c>
      <c r="N96" s="56">
        <v>0.048</v>
      </c>
      <c r="O96" s="25">
        <v>0.072</v>
      </c>
      <c r="P96" s="37">
        <v>0.036</v>
      </c>
      <c r="Q96" s="236">
        <v>0.096</v>
      </c>
      <c r="R96" s="237">
        <v>0.048</v>
      </c>
      <c r="S96" s="237">
        <v>0.084</v>
      </c>
      <c r="T96" s="238">
        <v>0.096</v>
      </c>
      <c r="U96" s="57">
        <v>0.132</v>
      </c>
      <c r="V96" s="57">
        <v>0.036</v>
      </c>
      <c r="W96" s="26">
        <v>0.036</v>
      </c>
      <c r="X96" s="56">
        <v>0.48</v>
      </c>
      <c r="Y96" s="25">
        <v>0.036</v>
      </c>
      <c r="Z96" s="37">
        <v>0.06</v>
      </c>
      <c r="AA96" s="65">
        <f>SUM(C96:Z96)</f>
        <v>2.004</v>
      </c>
      <c r="AB96" s="103">
        <f t="shared" si="40"/>
        <v>0.174</v>
      </c>
      <c r="AC96" s="51">
        <f t="shared" si="41"/>
        <v>0.87</v>
      </c>
      <c r="AD96" s="51">
        <f t="shared" si="42"/>
        <v>0.87</v>
      </c>
      <c r="AE96" s="51">
        <f t="shared" si="43"/>
        <v>0.096</v>
      </c>
      <c r="AF96" s="52">
        <f t="shared" si="44"/>
        <v>0.096</v>
      </c>
    </row>
    <row r="97" spans="1:32" s="150" customFormat="1" ht="23.25" outlineLevel="1">
      <c r="A97" s="117"/>
      <c r="B97" s="418" t="s">
        <v>68</v>
      </c>
      <c r="C97" s="149">
        <v>0.002</v>
      </c>
      <c r="D97" s="147">
        <v>0.002</v>
      </c>
      <c r="E97" s="147">
        <v>0.002</v>
      </c>
      <c r="F97" s="147">
        <v>0.002</v>
      </c>
      <c r="G97" s="147">
        <v>0.003</v>
      </c>
      <c r="H97" s="147">
        <v>0.006</v>
      </c>
      <c r="I97" s="148">
        <v>0.01</v>
      </c>
      <c r="J97" s="239">
        <v>0.01</v>
      </c>
      <c r="K97" s="240">
        <v>0.016</v>
      </c>
      <c r="L97" s="241">
        <v>0.013</v>
      </c>
      <c r="M97" s="149">
        <v>0.012</v>
      </c>
      <c r="N97" s="149">
        <v>0.011</v>
      </c>
      <c r="O97" s="149">
        <v>0.011</v>
      </c>
      <c r="P97" s="181">
        <v>0.011</v>
      </c>
      <c r="Q97" s="239">
        <v>0.011</v>
      </c>
      <c r="R97" s="240">
        <v>0.012</v>
      </c>
      <c r="S97" s="240">
        <v>0.011</v>
      </c>
      <c r="T97" s="241">
        <v>0.01</v>
      </c>
      <c r="U97" s="149">
        <v>0.008</v>
      </c>
      <c r="V97" s="147">
        <v>0.003</v>
      </c>
      <c r="W97" s="147">
        <v>0.004</v>
      </c>
      <c r="X97" s="147">
        <v>0.003</v>
      </c>
      <c r="Y97" s="147">
        <v>0.003</v>
      </c>
      <c r="Z97" s="147">
        <v>0.002</v>
      </c>
      <c r="AA97" s="323">
        <f>SUM(C97:Z97)</f>
        <v>0.178</v>
      </c>
      <c r="AB97" s="103">
        <f t="shared" si="40"/>
        <v>0.464</v>
      </c>
      <c r="AC97" s="51">
        <f t="shared" si="41"/>
        <v>0.464</v>
      </c>
      <c r="AD97" s="51">
        <f t="shared" si="42"/>
        <v>0.618</v>
      </c>
      <c r="AE97" s="51">
        <f t="shared" si="43"/>
        <v>0.016</v>
      </c>
      <c r="AF97" s="52">
        <f t="shared" si="44"/>
        <v>0.012</v>
      </c>
    </row>
    <row r="98" spans="1:32" s="36" customFormat="1" ht="30.75" customHeight="1" outlineLevel="1">
      <c r="A98" s="96" t="s">
        <v>6</v>
      </c>
      <c r="B98" s="398" t="s">
        <v>65</v>
      </c>
      <c r="C98" s="93">
        <f>C99</f>
        <v>0.031</v>
      </c>
      <c r="D98" s="91">
        <f aca="true" t="shared" si="45" ref="D98:AA98">D99</f>
        <v>0.031</v>
      </c>
      <c r="E98" s="91">
        <f t="shared" si="45"/>
        <v>0.031</v>
      </c>
      <c r="F98" s="91">
        <f t="shared" si="45"/>
        <v>0.031</v>
      </c>
      <c r="G98" s="91">
        <f t="shared" si="45"/>
        <v>0.031</v>
      </c>
      <c r="H98" s="91">
        <f t="shared" si="45"/>
        <v>0.031</v>
      </c>
      <c r="I98" s="92">
        <f t="shared" si="45"/>
        <v>0.031</v>
      </c>
      <c r="J98" s="242">
        <f t="shared" si="45"/>
        <v>0.031</v>
      </c>
      <c r="K98" s="243">
        <f t="shared" si="45"/>
        <v>0.031</v>
      </c>
      <c r="L98" s="244">
        <f t="shared" si="45"/>
        <v>0.031</v>
      </c>
      <c r="M98" s="93">
        <f t="shared" si="45"/>
        <v>0.031</v>
      </c>
      <c r="N98" s="91">
        <f t="shared" si="45"/>
        <v>0.031</v>
      </c>
      <c r="O98" s="91">
        <f t="shared" si="45"/>
        <v>0.031</v>
      </c>
      <c r="P98" s="92">
        <f t="shared" si="45"/>
        <v>0.031</v>
      </c>
      <c r="Q98" s="242">
        <f t="shared" si="45"/>
        <v>0.031</v>
      </c>
      <c r="R98" s="243">
        <f t="shared" si="45"/>
        <v>0.031</v>
      </c>
      <c r="S98" s="243">
        <f t="shared" si="45"/>
        <v>0.031</v>
      </c>
      <c r="T98" s="244">
        <f t="shared" si="45"/>
        <v>0.031</v>
      </c>
      <c r="U98" s="93">
        <f t="shared" si="45"/>
        <v>0.023</v>
      </c>
      <c r="V98" s="91">
        <f t="shared" si="45"/>
        <v>0.023</v>
      </c>
      <c r="W98" s="91">
        <f t="shared" si="45"/>
        <v>0.023</v>
      </c>
      <c r="X98" s="91">
        <f t="shared" si="45"/>
        <v>0.023</v>
      </c>
      <c r="Y98" s="91">
        <f t="shared" si="45"/>
        <v>0.023</v>
      </c>
      <c r="Z98" s="92">
        <f t="shared" si="45"/>
        <v>0.023</v>
      </c>
      <c r="AA98" s="324">
        <f t="shared" si="45"/>
        <v>0.69</v>
      </c>
      <c r="AB98" s="143">
        <f t="shared" si="40"/>
        <v>0.94</v>
      </c>
      <c r="AC98" s="144">
        <f t="shared" si="41"/>
        <v>0.94</v>
      </c>
      <c r="AD98" s="144">
        <f t="shared" si="42"/>
        <v>0.94</v>
      </c>
      <c r="AE98" s="144">
        <f t="shared" si="43"/>
        <v>0.03</v>
      </c>
      <c r="AF98" s="145">
        <f t="shared" si="44"/>
        <v>0.03</v>
      </c>
    </row>
    <row r="99" spans="1:32" s="36" customFormat="1" ht="25.5" customHeight="1" outlineLevel="1">
      <c r="A99" s="120"/>
      <c r="B99" s="417" t="s">
        <v>66</v>
      </c>
      <c r="C99" s="157">
        <v>0.0306</v>
      </c>
      <c r="D99" s="152">
        <v>0.0306</v>
      </c>
      <c r="E99" s="152">
        <v>0.0306</v>
      </c>
      <c r="F99" s="152">
        <v>0.0306</v>
      </c>
      <c r="G99" s="152">
        <v>0.0306</v>
      </c>
      <c r="H99" s="152">
        <v>0.0306</v>
      </c>
      <c r="I99" s="156">
        <v>0.0306</v>
      </c>
      <c r="J99" s="245">
        <v>0.0306</v>
      </c>
      <c r="K99" s="246">
        <v>0.0312</v>
      </c>
      <c r="L99" s="247">
        <v>0.0312</v>
      </c>
      <c r="M99" s="157">
        <v>0.0312</v>
      </c>
      <c r="N99" s="152">
        <v>0.0312</v>
      </c>
      <c r="O99" s="152">
        <v>0.0306</v>
      </c>
      <c r="P99" s="156">
        <v>0.0312</v>
      </c>
      <c r="Q99" s="245">
        <v>0.0312</v>
      </c>
      <c r="R99" s="246">
        <v>0.0312</v>
      </c>
      <c r="S99" s="246">
        <v>0.0312</v>
      </c>
      <c r="T99" s="247">
        <v>0.0312</v>
      </c>
      <c r="U99" s="157">
        <v>0.0228</v>
      </c>
      <c r="V99" s="152">
        <v>0.0228</v>
      </c>
      <c r="W99" s="152">
        <v>0.0228</v>
      </c>
      <c r="X99" s="152">
        <v>0.0228</v>
      </c>
      <c r="Y99" s="152">
        <v>0.0228</v>
      </c>
      <c r="Z99" s="156">
        <v>0.0228</v>
      </c>
      <c r="AA99" s="325">
        <f>SUM(C99:Z99)</f>
        <v>0.69</v>
      </c>
      <c r="AB99" s="182">
        <f t="shared" si="40"/>
        <v>0.93</v>
      </c>
      <c r="AC99" s="183">
        <f t="shared" si="41"/>
        <v>0.93</v>
      </c>
      <c r="AD99" s="183">
        <f t="shared" si="42"/>
        <v>0.93</v>
      </c>
      <c r="AE99" s="183">
        <f t="shared" si="43"/>
        <v>0.03</v>
      </c>
      <c r="AF99" s="184">
        <f t="shared" si="44"/>
        <v>0.03</v>
      </c>
    </row>
    <row r="100" spans="1:32" s="36" customFormat="1" ht="36" customHeight="1" outlineLevel="1">
      <c r="A100" s="96" t="s">
        <v>7</v>
      </c>
      <c r="B100" s="398" t="s">
        <v>67</v>
      </c>
      <c r="C100" s="229">
        <f>C101</f>
        <v>0.002</v>
      </c>
      <c r="D100" s="227">
        <f aca="true" t="shared" si="46" ref="D100:AA100">D101</f>
        <v>0.002</v>
      </c>
      <c r="E100" s="227">
        <f t="shared" si="46"/>
        <v>0.002</v>
      </c>
      <c r="F100" s="227">
        <f t="shared" si="46"/>
        <v>0.002</v>
      </c>
      <c r="G100" s="227">
        <f t="shared" si="46"/>
        <v>0.004</v>
      </c>
      <c r="H100" s="227">
        <f t="shared" si="46"/>
        <v>0.003</v>
      </c>
      <c r="I100" s="228">
        <f t="shared" si="46"/>
        <v>0.003</v>
      </c>
      <c r="J100" s="248">
        <f t="shared" si="46"/>
        <v>0.004</v>
      </c>
      <c r="K100" s="249">
        <f t="shared" si="46"/>
        <v>0.004</v>
      </c>
      <c r="L100" s="250">
        <f t="shared" si="46"/>
        <v>0.005</v>
      </c>
      <c r="M100" s="229">
        <f t="shared" si="46"/>
        <v>0.002</v>
      </c>
      <c r="N100" s="227">
        <f t="shared" si="46"/>
        <v>0.003</v>
      </c>
      <c r="O100" s="227">
        <f t="shared" si="46"/>
        <v>0.004</v>
      </c>
      <c r="P100" s="228">
        <f t="shared" si="46"/>
        <v>0.005</v>
      </c>
      <c r="Q100" s="248">
        <f t="shared" si="46"/>
        <v>0.004</v>
      </c>
      <c r="R100" s="249">
        <f t="shared" si="46"/>
        <v>0.003</v>
      </c>
      <c r="S100" s="249">
        <f t="shared" si="46"/>
        <v>0.002</v>
      </c>
      <c r="T100" s="250">
        <f t="shared" si="46"/>
        <v>0.002</v>
      </c>
      <c r="U100" s="229">
        <f t="shared" si="46"/>
        <v>0.002</v>
      </c>
      <c r="V100" s="227">
        <f t="shared" si="46"/>
        <v>0.002</v>
      </c>
      <c r="W100" s="227">
        <f t="shared" si="46"/>
        <v>0.002</v>
      </c>
      <c r="X100" s="227">
        <f t="shared" si="46"/>
        <v>0.002</v>
      </c>
      <c r="Y100" s="227">
        <f t="shared" si="46"/>
        <v>0.002</v>
      </c>
      <c r="Z100" s="228">
        <f t="shared" si="46"/>
        <v>0.002</v>
      </c>
      <c r="AA100" s="68">
        <f t="shared" si="46"/>
        <v>0.067</v>
      </c>
      <c r="AB100" s="102">
        <f t="shared" si="40"/>
        <v>0.567</v>
      </c>
      <c r="AC100" s="30">
        <f t="shared" si="41"/>
        <v>0.567</v>
      </c>
      <c r="AD100" s="30">
        <f t="shared" si="42"/>
        <v>0.708</v>
      </c>
      <c r="AE100" s="30">
        <f t="shared" si="43"/>
        <v>0.005</v>
      </c>
      <c r="AF100" s="31">
        <f t="shared" si="44"/>
        <v>0.004</v>
      </c>
    </row>
    <row r="101" spans="1:32" s="36" customFormat="1" ht="23.25" outlineLevel="1">
      <c r="A101" s="120"/>
      <c r="B101" s="418" t="s">
        <v>68</v>
      </c>
      <c r="C101" s="347">
        <v>0.0015</v>
      </c>
      <c r="D101" s="330">
        <v>0.0015</v>
      </c>
      <c r="E101" s="330">
        <v>0.002</v>
      </c>
      <c r="F101" s="330">
        <v>0.002</v>
      </c>
      <c r="G101" s="330">
        <v>0.004</v>
      </c>
      <c r="H101" s="330">
        <v>0.003</v>
      </c>
      <c r="I101" s="331">
        <v>0.003</v>
      </c>
      <c r="J101" s="350">
        <v>0.004</v>
      </c>
      <c r="K101" s="334">
        <v>0.004</v>
      </c>
      <c r="L101" s="351">
        <v>0.005</v>
      </c>
      <c r="M101" s="347">
        <v>0.002</v>
      </c>
      <c r="N101" s="330">
        <v>0.003</v>
      </c>
      <c r="O101" s="330">
        <v>0.004</v>
      </c>
      <c r="P101" s="331">
        <v>0.005</v>
      </c>
      <c r="Q101" s="350">
        <v>0.004</v>
      </c>
      <c r="R101" s="334">
        <v>0.003</v>
      </c>
      <c r="S101" s="334">
        <v>0.0023</v>
      </c>
      <c r="T101" s="351">
        <v>0.0023</v>
      </c>
      <c r="U101" s="347">
        <v>0.0019</v>
      </c>
      <c r="V101" s="330">
        <v>0.0019</v>
      </c>
      <c r="W101" s="330">
        <v>0.0021</v>
      </c>
      <c r="X101" s="330">
        <v>0.0022</v>
      </c>
      <c r="Y101" s="330">
        <v>0.0018</v>
      </c>
      <c r="Z101" s="330">
        <v>0.0019</v>
      </c>
      <c r="AA101" s="323">
        <f>SUM(C101:Z101)</f>
        <v>0.067</v>
      </c>
      <c r="AB101" s="103">
        <f t="shared" si="40"/>
        <v>0.562</v>
      </c>
      <c r="AC101" s="51">
        <f t="shared" si="41"/>
        <v>0.562</v>
      </c>
      <c r="AD101" s="51">
        <f t="shared" si="42"/>
        <v>0.702</v>
      </c>
      <c r="AE101" s="51">
        <f t="shared" si="43"/>
        <v>0.005</v>
      </c>
      <c r="AF101" s="52">
        <f t="shared" si="44"/>
        <v>0.004</v>
      </c>
    </row>
    <row r="102" spans="1:32" s="36" customFormat="1" ht="30" customHeight="1" outlineLevel="1">
      <c r="A102" s="96" t="s">
        <v>8</v>
      </c>
      <c r="B102" s="398" t="s">
        <v>69</v>
      </c>
      <c r="C102" s="232">
        <f aca="true" t="shared" si="47" ref="C102:AA102">C103</f>
        <v>0.003</v>
      </c>
      <c r="D102" s="230">
        <f t="shared" si="47"/>
        <v>0.003</v>
      </c>
      <c r="E102" s="230">
        <f t="shared" si="47"/>
        <v>0.003</v>
      </c>
      <c r="F102" s="230">
        <f t="shared" si="47"/>
        <v>0.003</v>
      </c>
      <c r="G102" s="230">
        <f t="shared" si="47"/>
        <v>0.003</v>
      </c>
      <c r="H102" s="230">
        <f t="shared" si="47"/>
        <v>0.003</v>
      </c>
      <c r="I102" s="231">
        <f t="shared" si="47"/>
        <v>0.003</v>
      </c>
      <c r="J102" s="251">
        <f t="shared" si="47"/>
        <v>0.003</v>
      </c>
      <c r="K102" s="252">
        <f t="shared" si="47"/>
        <v>0.003</v>
      </c>
      <c r="L102" s="253">
        <f t="shared" si="47"/>
        <v>0.003</v>
      </c>
      <c r="M102" s="232">
        <f t="shared" si="47"/>
        <v>0.003</v>
      </c>
      <c r="N102" s="230">
        <f t="shared" si="47"/>
        <v>0.003</v>
      </c>
      <c r="O102" s="230">
        <f t="shared" si="47"/>
        <v>0.003</v>
      </c>
      <c r="P102" s="231">
        <f t="shared" si="47"/>
        <v>0.003</v>
      </c>
      <c r="Q102" s="251">
        <f t="shared" si="47"/>
        <v>0.003</v>
      </c>
      <c r="R102" s="252">
        <f t="shared" si="47"/>
        <v>0.003</v>
      </c>
      <c r="S102" s="252">
        <f t="shared" si="47"/>
        <v>0.003</v>
      </c>
      <c r="T102" s="253">
        <f t="shared" si="47"/>
        <v>0.003</v>
      </c>
      <c r="U102" s="232">
        <f t="shared" si="47"/>
        <v>0.003</v>
      </c>
      <c r="V102" s="230">
        <f t="shared" si="47"/>
        <v>0.003</v>
      </c>
      <c r="W102" s="230">
        <f t="shared" si="47"/>
        <v>0.003</v>
      </c>
      <c r="X102" s="230">
        <f t="shared" si="47"/>
        <v>0.003</v>
      </c>
      <c r="Y102" s="230">
        <f t="shared" si="47"/>
        <v>0.003</v>
      </c>
      <c r="Z102" s="231">
        <f t="shared" si="47"/>
        <v>0.003</v>
      </c>
      <c r="AA102" s="68">
        <f t="shared" si="47"/>
        <v>0.06</v>
      </c>
      <c r="AB102" s="102">
        <f t="shared" si="40"/>
        <v>1</v>
      </c>
      <c r="AC102" s="30">
        <f t="shared" si="41"/>
        <v>1</v>
      </c>
      <c r="AD102" s="30">
        <f t="shared" si="42"/>
        <v>1</v>
      </c>
      <c r="AE102" s="30">
        <f t="shared" si="43"/>
        <v>0.003</v>
      </c>
      <c r="AF102" s="31">
        <f t="shared" si="44"/>
        <v>0.003</v>
      </c>
    </row>
    <row r="103" spans="1:32" s="36" customFormat="1" ht="23.25" outlineLevel="1">
      <c r="A103" s="120"/>
      <c r="B103" s="418" t="s">
        <v>68</v>
      </c>
      <c r="C103" s="338">
        <v>0.0025</v>
      </c>
      <c r="D103" s="335">
        <v>0.0025</v>
      </c>
      <c r="E103" s="335">
        <v>0.0025</v>
      </c>
      <c r="F103" s="335">
        <v>0.0025</v>
      </c>
      <c r="G103" s="335">
        <v>0.0025</v>
      </c>
      <c r="H103" s="335">
        <v>0.0025</v>
      </c>
      <c r="I103" s="337">
        <v>0.0025</v>
      </c>
      <c r="J103" s="343">
        <v>0.0025</v>
      </c>
      <c r="K103" s="336">
        <v>0.0025</v>
      </c>
      <c r="L103" s="344">
        <v>0.0025</v>
      </c>
      <c r="M103" s="338">
        <v>0.0025</v>
      </c>
      <c r="N103" s="335">
        <v>0.0025</v>
      </c>
      <c r="O103" s="335">
        <v>0.0025</v>
      </c>
      <c r="P103" s="337">
        <v>0.0025</v>
      </c>
      <c r="Q103" s="343">
        <v>0.0025</v>
      </c>
      <c r="R103" s="336">
        <v>0.0025</v>
      </c>
      <c r="S103" s="336">
        <v>0.0025</v>
      </c>
      <c r="T103" s="344">
        <v>0.0025</v>
      </c>
      <c r="U103" s="338">
        <v>0.0025</v>
      </c>
      <c r="V103" s="335">
        <v>0.0025</v>
      </c>
      <c r="W103" s="335">
        <v>0.0025</v>
      </c>
      <c r="X103" s="335">
        <v>0.0025</v>
      </c>
      <c r="Y103" s="335">
        <v>0.0025</v>
      </c>
      <c r="Z103" s="335">
        <v>0.0025</v>
      </c>
      <c r="AA103" s="323">
        <f>SUM(C103:Z103)</f>
        <v>0.06</v>
      </c>
      <c r="AB103" s="103">
        <f t="shared" si="40"/>
        <v>1</v>
      </c>
      <c r="AC103" s="51">
        <f t="shared" si="41"/>
        <v>1</v>
      </c>
      <c r="AD103" s="51">
        <f t="shared" si="42"/>
        <v>1</v>
      </c>
      <c r="AE103" s="51">
        <f t="shared" si="43"/>
        <v>0.003</v>
      </c>
      <c r="AF103" s="52">
        <f t="shared" si="44"/>
        <v>0.003</v>
      </c>
    </row>
    <row r="104" spans="1:32" s="36" customFormat="1" ht="27" customHeight="1" outlineLevel="1">
      <c r="A104" s="96" t="s">
        <v>74</v>
      </c>
      <c r="B104" s="398" t="s">
        <v>70</v>
      </c>
      <c r="C104" s="133">
        <f>C105+C106</f>
        <v>0.003</v>
      </c>
      <c r="D104" s="131">
        <f aca="true" t="shared" si="48" ref="D104:AA104">D105+D106</f>
        <v>0.003</v>
      </c>
      <c r="E104" s="131">
        <f t="shared" si="48"/>
        <v>0.018</v>
      </c>
      <c r="F104" s="131">
        <f t="shared" si="48"/>
        <v>0.003</v>
      </c>
      <c r="G104" s="131">
        <f t="shared" si="48"/>
        <v>0.006</v>
      </c>
      <c r="H104" s="131">
        <f t="shared" si="48"/>
        <v>0.008</v>
      </c>
      <c r="I104" s="132">
        <f t="shared" si="48"/>
        <v>0.008</v>
      </c>
      <c r="J104" s="254">
        <f t="shared" si="48"/>
        <v>0.014</v>
      </c>
      <c r="K104" s="255">
        <f t="shared" si="48"/>
        <v>0.012</v>
      </c>
      <c r="L104" s="256">
        <f t="shared" si="48"/>
        <v>0.014</v>
      </c>
      <c r="M104" s="133">
        <f t="shared" si="48"/>
        <v>0.011</v>
      </c>
      <c r="N104" s="131">
        <f t="shared" si="48"/>
        <v>0.009</v>
      </c>
      <c r="O104" s="131">
        <f t="shared" si="48"/>
        <v>0.012</v>
      </c>
      <c r="P104" s="132">
        <f t="shared" si="48"/>
        <v>0.014</v>
      </c>
      <c r="Q104" s="254">
        <f t="shared" si="48"/>
        <v>0.014</v>
      </c>
      <c r="R104" s="255">
        <f t="shared" si="48"/>
        <v>0.012</v>
      </c>
      <c r="S104" s="255">
        <f t="shared" si="48"/>
        <v>0.011</v>
      </c>
      <c r="T104" s="256">
        <f t="shared" si="48"/>
        <v>0.015</v>
      </c>
      <c r="U104" s="133">
        <f t="shared" si="48"/>
        <v>0.012</v>
      </c>
      <c r="V104" s="131">
        <f t="shared" si="48"/>
        <v>0.009</v>
      </c>
      <c r="W104" s="131">
        <f t="shared" si="48"/>
        <v>0.006</v>
      </c>
      <c r="X104" s="131">
        <f t="shared" si="48"/>
        <v>0.017</v>
      </c>
      <c r="Y104" s="131">
        <f t="shared" si="48"/>
        <v>0.014</v>
      </c>
      <c r="Z104" s="132">
        <f t="shared" si="48"/>
        <v>0.018</v>
      </c>
      <c r="AA104" s="64">
        <f t="shared" si="48"/>
        <v>0.258</v>
      </c>
      <c r="AB104" s="102">
        <f t="shared" si="40"/>
        <v>0.609</v>
      </c>
      <c r="AC104" s="30">
        <f t="shared" si="41"/>
        <v>0.783</v>
      </c>
      <c r="AD104" s="30">
        <f t="shared" si="42"/>
        <v>0.731</v>
      </c>
      <c r="AE104" s="30">
        <f t="shared" si="43"/>
        <v>0.014</v>
      </c>
      <c r="AF104" s="31">
        <f t="shared" si="44"/>
        <v>0.015</v>
      </c>
    </row>
    <row r="105" spans="1:32" s="36" customFormat="1" ht="23.25" outlineLevel="1">
      <c r="A105" s="120"/>
      <c r="B105" s="418" t="s">
        <v>68</v>
      </c>
      <c r="C105" s="366">
        <v>0.003</v>
      </c>
      <c r="D105" s="361">
        <v>0.003</v>
      </c>
      <c r="E105" s="361">
        <v>0.003</v>
      </c>
      <c r="F105" s="361">
        <v>0.003</v>
      </c>
      <c r="G105" s="361">
        <v>0.006</v>
      </c>
      <c r="H105" s="361">
        <v>0</v>
      </c>
      <c r="I105" s="362">
        <v>0.0015</v>
      </c>
      <c r="J105" s="363">
        <v>0.0015</v>
      </c>
      <c r="K105" s="364">
        <v>0.0015</v>
      </c>
      <c r="L105" s="365">
        <v>0.0015</v>
      </c>
      <c r="M105" s="366">
        <v>0.0015</v>
      </c>
      <c r="N105" s="361">
        <v>0</v>
      </c>
      <c r="O105" s="361">
        <v>0.003</v>
      </c>
      <c r="P105" s="362">
        <v>0.0015</v>
      </c>
      <c r="Q105" s="363">
        <v>0</v>
      </c>
      <c r="R105" s="364">
        <v>0</v>
      </c>
      <c r="S105" s="364">
        <v>0.0015</v>
      </c>
      <c r="T105" s="365">
        <v>0</v>
      </c>
      <c r="U105" s="366">
        <v>0.0015</v>
      </c>
      <c r="V105" s="361">
        <v>0.0015</v>
      </c>
      <c r="W105" s="361">
        <v>0</v>
      </c>
      <c r="X105" s="361">
        <v>0.0015</v>
      </c>
      <c r="Y105" s="361">
        <v>0.0015</v>
      </c>
      <c r="Z105" s="362">
        <v>0.0015</v>
      </c>
      <c r="AA105" s="326">
        <f>SUM(C105:Z105)</f>
        <v>0.039</v>
      </c>
      <c r="AB105" s="103">
        <f t="shared" si="40"/>
        <v>0.271</v>
      </c>
      <c r="AC105" s="51">
        <f t="shared" si="41"/>
        <v>1.083</v>
      </c>
      <c r="AD105" s="51">
        <f t="shared" si="42"/>
        <v>1.083</v>
      </c>
      <c r="AE105" s="51">
        <f t="shared" si="43"/>
        <v>0.002</v>
      </c>
      <c r="AF105" s="52">
        <f t="shared" si="44"/>
        <v>0.002</v>
      </c>
    </row>
    <row r="106" spans="1:32" s="36" customFormat="1" ht="24.75" customHeight="1" outlineLevel="1">
      <c r="A106" s="117"/>
      <c r="B106" s="417" t="s">
        <v>77</v>
      </c>
      <c r="C106" s="416">
        <v>0</v>
      </c>
      <c r="D106" s="362">
        <v>0</v>
      </c>
      <c r="E106" s="362">
        <v>0.015</v>
      </c>
      <c r="F106" s="362">
        <v>0</v>
      </c>
      <c r="G106" s="362">
        <v>0</v>
      </c>
      <c r="H106" s="362">
        <v>0.0075</v>
      </c>
      <c r="I106" s="362">
        <v>0.006</v>
      </c>
      <c r="J106" s="363">
        <v>0.012</v>
      </c>
      <c r="K106" s="364">
        <v>0.0105</v>
      </c>
      <c r="L106" s="365">
        <v>0.012</v>
      </c>
      <c r="M106" s="366">
        <v>0.009</v>
      </c>
      <c r="N106" s="361">
        <v>0.009</v>
      </c>
      <c r="O106" s="361">
        <v>0.009</v>
      </c>
      <c r="P106" s="362">
        <v>0.012</v>
      </c>
      <c r="Q106" s="363">
        <v>0.0135</v>
      </c>
      <c r="R106" s="364">
        <v>0.012</v>
      </c>
      <c r="S106" s="364">
        <v>0.009</v>
      </c>
      <c r="T106" s="365">
        <v>0.015</v>
      </c>
      <c r="U106" s="361">
        <v>0.0105</v>
      </c>
      <c r="V106" s="361">
        <v>0.0075</v>
      </c>
      <c r="W106" s="362">
        <v>0.006</v>
      </c>
      <c r="X106" s="362">
        <v>0.015</v>
      </c>
      <c r="Y106" s="362">
        <v>0.012</v>
      </c>
      <c r="Z106" s="362">
        <v>0.0165</v>
      </c>
      <c r="AA106" s="326">
        <f>SUM(C106:Z106)</f>
        <v>0.219</v>
      </c>
      <c r="AB106" s="103">
        <f t="shared" si="40"/>
        <v>0.553</v>
      </c>
      <c r="AC106" s="51">
        <f t="shared" si="41"/>
        <v>0.76</v>
      </c>
      <c r="AD106" s="51">
        <f t="shared" si="42"/>
        <v>0.608</v>
      </c>
      <c r="AE106" s="51">
        <f t="shared" si="43"/>
        <v>0.012</v>
      </c>
      <c r="AF106" s="52">
        <f t="shared" si="44"/>
        <v>0.015</v>
      </c>
    </row>
    <row r="107" spans="1:32" s="36" customFormat="1" ht="34.5" customHeight="1" outlineLevel="1">
      <c r="A107" s="96" t="s">
        <v>75</v>
      </c>
      <c r="B107" s="398" t="s">
        <v>71</v>
      </c>
      <c r="C107" s="54">
        <f aca="true" t="shared" si="49" ref="C107:AA107">C108</f>
        <v>0.002</v>
      </c>
      <c r="D107" s="29">
        <f t="shared" si="49"/>
        <v>0.001</v>
      </c>
      <c r="E107" s="29">
        <f t="shared" si="49"/>
        <v>0.001</v>
      </c>
      <c r="F107" s="29">
        <f t="shared" si="49"/>
        <v>0.001</v>
      </c>
      <c r="G107" s="29">
        <f t="shared" si="49"/>
        <v>0.002</v>
      </c>
      <c r="H107" s="29">
        <f t="shared" si="49"/>
        <v>0.002</v>
      </c>
      <c r="I107" s="53">
        <f t="shared" si="49"/>
        <v>0.001</v>
      </c>
      <c r="J107" s="257">
        <f t="shared" si="49"/>
        <v>0.001</v>
      </c>
      <c r="K107" s="258">
        <f t="shared" si="49"/>
        <v>0.001</v>
      </c>
      <c r="L107" s="259">
        <f t="shared" si="49"/>
        <v>0.002</v>
      </c>
      <c r="M107" s="54">
        <f t="shared" si="49"/>
        <v>0.003</v>
      </c>
      <c r="N107" s="29">
        <f t="shared" si="49"/>
        <v>0.003</v>
      </c>
      <c r="O107" s="29">
        <f t="shared" si="49"/>
        <v>0.002</v>
      </c>
      <c r="P107" s="53">
        <f t="shared" si="49"/>
        <v>0.001</v>
      </c>
      <c r="Q107" s="257">
        <f t="shared" si="49"/>
        <v>0.002</v>
      </c>
      <c r="R107" s="258">
        <f t="shared" si="49"/>
        <v>0.002</v>
      </c>
      <c r="S107" s="258">
        <f t="shared" si="49"/>
        <v>0.002</v>
      </c>
      <c r="T107" s="259">
        <f t="shared" si="49"/>
        <v>0.002</v>
      </c>
      <c r="U107" s="54">
        <f t="shared" si="49"/>
        <v>0.002</v>
      </c>
      <c r="V107" s="29">
        <f t="shared" si="49"/>
        <v>0.002</v>
      </c>
      <c r="W107" s="29">
        <f t="shared" si="49"/>
        <v>0.002</v>
      </c>
      <c r="X107" s="29">
        <f t="shared" si="49"/>
        <v>0.001</v>
      </c>
      <c r="Y107" s="29">
        <f t="shared" si="49"/>
        <v>0.001</v>
      </c>
      <c r="Z107" s="53">
        <f t="shared" si="49"/>
        <v>0.001</v>
      </c>
      <c r="AA107" s="68">
        <f t="shared" si="49"/>
        <v>0.039</v>
      </c>
      <c r="AB107" s="102">
        <f t="shared" si="40"/>
        <v>0.556</v>
      </c>
      <c r="AC107" s="30">
        <f t="shared" si="41"/>
        <v>0.833</v>
      </c>
      <c r="AD107" s="30">
        <f t="shared" si="42"/>
        <v>0.833</v>
      </c>
      <c r="AE107" s="30">
        <f t="shared" si="43"/>
        <v>0.002</v>
      </c>
      <c r="AF107" s="31">
        <f t="shared" si="44"/>
        <v>0.002</v>
      </c>
    </row>
    <row r="108" spans="1:32" s="36" customFormat="1" ht="21" customHeight="1" outlineLevel="1">
      <c r="A108" s="120"/>
      <c r="B108" s="417" t="s">
        <v>72</v>
      </c>
      <c r="C108" s="176">
        <v>0.0015</v>
      </c>
      <c r="D108" s="174">
        <v>0.0012</v>
      </c>
      <c r="E108" s="174">
        <v>0.0014</v>
      </c>
      <c r="F108" s="174">
        <v>0.0012</v>
      </c>
      <c r="G108" s="174">
        <v>0.0016</v>
      </c>
      <c r="H108" s="174">
        <v>0.0016</v>
      </c>
      <c r="I108" s="175">
        <v>0.0013</v>
      </c>
      <c r="J108" s="260">
        <v>0.0012</v>
      </c>
      <c r="K108" s="261">
        <v>0.0012</v>
      </c>
      <c r="L108" s="262">
        <v>0.0018</v>
      </c>
      <c r="M108" s="176">
        <v>0.0026</v>
      </c>
      <c r="N108" s="174">
        <v>0.003</v>
      </c>
      <c r="O108" s="174">
        <v>0.0016</v>
      </c>
      <c r="P108" s="175">
        <v>0.0014</v>
      </c>
      <c r="Q108" s="260">
        <v>0.0022</v>
      </c>
      <c r="R108" s="261">
        <v>0.0018</v>
      </c>
      <c r="S108" s="261">
        <v>0.0023</v>
      </c>
      <c r="T108" s="262">
        <v>0.0016</v>
      </c>
      <c r="U108" s="176">
        <v>0.0021</v>
      </c>
      <c r="V108" s="174">
        <v>0.0015</v>
      </c>
      <c r="W108" s="174">
        <v>0.0017</v>
      </c>
      <c r="X108" s="174">
        <v>0.0011</v>
      </c>
      <c r="Y108" s="174">
        <v>0.0012</v>
      </c>
      <c r="Z108" s="175">
        <v>0.0011</v>
      </c>
      <c r="AA108" s="323">
        <f>SUM(C108:Z108)</f>
        <v>0.039</v>
      </c>
      <c r="AB108" s="103">
        <f>AVERAGE(C108:Z108)/MAX(C108:Z108)</f>
        <v>0.544</v>
      </c>
      <c r="AC108" s="51">
        <f t="shared" si="41"/>
        <v>0.907</v>
      </c>
      <c r="AD108" s="51">
        <f t="shared" si="42"/>
        <v>0.71</v>
      </c>
      <c r="AE108" s="51">
        <f t="shared" si="43"/>
        <v>0.002</v>
      </c>
      <c r="AF108" s="52">
        <f t="shared" si="44"/>
        <v>0.002</v>
      </c>
    </row>
    <row r="109" spans="1:32" s="36" customFormat="1" ht="39.75" customHeight="1" outlineLevel="1" thickBot="1">
      <c r="A109" s="121"/>
      <c r="B109" s="419" t="s">
        <v>76</v>
      </c>
      <c r="C109" s="105">
        <f>C94+C98+C100+C102+C104+C107</f>
        <v>0.219</v>
      </c>
      <c r="D109" s="101">
        <f aca="true" t="shared" si="50" ref="D109:Z109">D94+D98+D100+D102+D104+D107</f>
        <v>0.226</v>
      </c>
      <c r="E109" s="101">
        <f t="shared" si="50"/>
        <v>0.273</v>
      </c>
      <c r="F109" s="101">
        <f t="shared" si="50"/>
        <v>0.218</v>
      </c>
      <c r="G109" s="101">
        <f t="shared" si="50"/>
        <v>0.233</v>
      </c>
      <c r="H109" s="101">
        <f t="shared" si="50"/>
        <v>0.237</v>
      </c>
      <c r="I109" s="104">
        <f t="shared" si="50"/>
        <v>0.272</v>
      </c>
      <c r="J109" s="263">
        <f t="shared" si="50"/>
        <v>0.255</v>
      </c>
      <c r="K109" s="264">
        <f t="shared" si="50"/>
        <v>0.299</v>
      </c>
      <c r="L109" s="265">
        <f t="shared" si="50"/>
        <v>0.268</v>
      </c>
      <c r="M109" s="105">
        <f t="shared" si="50"/>
        <v>0.222</v>
      </c>
      <c r="N109" s="101">
        <f t="shared" si="50"/>
        <v>0.22</v>
      </c>
      <c r="O109" s="101">
        <f t="shared" si="50"/>
        <v>0.263</v>
      </c>
      <c r="P109" s="104">
        <f t="shared" si="50"/>
        <v>0.237</v>
      </c>
      <c r="Q109" s="263">
        <f t="shared" si="50"/>
        <v>0.297</v>
      </c>
      <c r="R109" s="264">
        <f t="shared" si="50"/>
        <v>0.279</v>
      </c>
      <c r="S109" s="264">
        <f t="shared" si="50"/>
        <v>0.248</v>
      </c>
      <c r="T109" s="265">
        <f t="shared" si="50"/>
        <v>0.431</v>
      </c>
      <c r="U109" s="105">
        <f t="shared" si="50"/>
        <v>0.366</v>
      </c>
      <c r="V109" s="101">
        <f t="shared" si="50"/>
        <v>0.206</v>
      </c>
      <c r="W109" s="101">
        <f t="shared" si="50"/>
        <v>0.244</v>
      </c>
      <c r="X109" s="101">
        <f t="shared" si="50"/>
        <v>0.633</v>
      </c>
      <c r="Y109" s="101">
        <f t="shared" si="50"/>
        <v>0.178</v>
      </c>
      <c r="Z109" s="104">
        <f t="shared" si="50"/>
        <v>0.133</v>
      </c>
      <c r="AA109" s="327">
        <f>SUM(C109:Z109)</f>
        <v>6.457</v>
      </c>
      <c r="AB109" s="146">
        <f>AVERAGE(C109:Z109)/MAX(C109:Z109)</f>
        <v>0.425</v>
      </c>
      <c r="AC109" s="136">
        <f>AVERAGE(C109:Z109)/MAX(J109:L109)</f>
        <v>0.9</v>
      </c>
      <c r="AD109" s="136">
        <f>AVERAGE(C109:Z109)/MAX(Q109:T109)</f>
        <v>0.624</v>
      </c>
      <c r="AE109" s="136">
        <f>MAX(J109:L109)</f>
        <v>0.299</v>
      </c>
      <c r="AF109" s="137">
        <f>MAX(Q109:T109)</f>
        <v>0.431</v>
      </c>
    </row>
    <row r="110" spans="1:32" s="36" customFormat="1" ht="23.25">
      <c r="A110" s="97"/>
      <c r="B110" s="161"/>
      <c r="C110" s="98"/>
      <c r="D110" s="98"/>
      <c r="E110" s="98"/>
      <c r="F110" s="98"/>
      <c r="G110" s="98"/>
      <c r="H110" s="98"/>
      <c r="I110" s="98"/>
      <c r="AA110" s="98"/>
      <c r="AB110" s="99"/>
      <c r="AC110" s="100"/>
      <c r="AD110" s="100"/>
      <c r="AE110" s="100"/>
      <c r="AF110" s="100"/>
    </row>
    <row r="111" spans="1:32" s="36" customFormat="1" ht="23.25">
      <c r="A111" s="78"/>
      <c r="B111" s="160"/>
      <c r="AA111" s="81"/>
      <c r="AE111" s="106"/>
      <c r="AF111" s="106"/>
    </row>
    <row r="112" spans="1:27" s="36" customFormat="1" ht="23.25">
      <c r="A112" s="78"/>
      <c r="B112" s="160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AA112" s="81"/>
    </row>
    <row r="113" spans="1:32" ht="23.25">
      <c r="A113" s="78"/>
      <c r="B113" s="160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81"/>
      <c r="AB113" s="36"/>
      <c r="AC113" s="36"/>
      <c r="AD113" s="36"/>
      <c r="AE113" s="36"/>
      <c r="AF113" s="36"/>
    </row>
    <row r="114" spans="1:32" ht="23.25">
      <c r="A114" s="78"/>
      <c r="B114" s="162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81"/>
      <c r="AB114" s="36"/>
      <c r="AC114" s="36"/>
      <c r="AD114" s="36"/>
      <c r="AE114" s="36"/>
      <c r="AF114" s="36"/>
    </row>
    <row r="115" spans="1:32" ht="23.25">
      <c r="A115" s="78"/>
      <c r="B115" s="162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81"/>
      <c r="AB115" s="36"/>
      <c r="AC115" s="36"/>
      <c r="AD115" s="36"/>
      <c r="AE115" s="36"/>
      <c r="AF115" s="36"/>
    </row>
    <row r="116" spans="1:32" ht="23.25">
      <c r="A116" s="78"/>
      <c r="B116" s="160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81"/>
      <c r="AB116" s="36"/>
      <c r="AC116" s="36"/>
      <c r="AD116" s="36"/>
      <c r="AE116" s="36"/>
      <c r="AF116" s="36"/>
    </row>
    <row r="117" spans="1:32" ht="23.25">
      <c r="A117" s="78"/>
      <c r="B117" s="160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81"/>
      <c r="AB117" s="36"/>
      <c r="AC117" s="36"/>
      <c r="AD117" s="36"/>
      <c r="AE117" s="36"/>
      <c r="AF117" s="36"/>
    </row>
    <row r="118" spans="1:32" ht="23.25">
      <c r="A118" s="78"/>
      <c r="B118" s="160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81"/>
      <c r="AB118" s="36"/>
      <c r="AC118" s="36"/>
      <c r="AD118" s="36"/>
      <c r="AE118" s="36"/>
      <c r="AF118" s="36"/>
    </row>
    <row r="123" spans="3:27" ht="18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</row>
  </sheetData>
  <sheetProtection/>
  <mergeCells count="265">
    <mergeCell ref="G112:S112"/>
    <mergeCell ref="A90:AF90"/>
    <mergeCell ref="AC92:AC93"/>
    <mergeCell ref="AD92:AD93"/>
    <mergeCell ref="AE92:AE93"/>
    <mergeCell ref="AF92:AF93"/>
    <mergeCell ref="Y92:Y93"/>
    <mergeCell ref="Z92:Z93"/>
    <mergeCell ref="AA92:AA93"/>
    <mergeCell ref="AB92:AB93"/>
    <mergeCell ref="S92:S93"/>
    <mergeCell ref="T92:T93"/>
    <mergeCell ref="U92:U93"/>
    <mergeCell ref="V92:V93"/>
    <mergeCell ref="W92:W93"/>
    <mergeCell ref="X92:X93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J92:J93"/>
    <mergeCell ref="K92:K93"/>
    <mergeCell ref="L92:L93"/>
    <mergeCell ref="A92:A93"/>
    <mergeCell ref="B92:B93"/>
    <mergeCell ref="C92:C93"/>
    <mergeCell ref="D92:D93"/>
    <mergeCell ref="E92:E93"/>
    <mergeCell ref="F92:F93"/>
    <mergeCell ref="AD68:AD69"/>
    <mergeCell ref="AE68:AE69"/>
    <mergeCell ref="AF68:AF69"/>
    <mergeCell ref="A74:AF74"/>
    <mergeCell ref="Z68:Z69"/>
    <mergeCell ref="AA68:AA69"/>
    <mergeCell ref="AB68:AB69"/>
    <mergeCell ref="AC68:AC69"/>
    <mergeCell ref="V68:V69"/>
    <mergeCell ref="W68:W69"/>
    <mergeCell ref="P68:P69"/>
    <mergeCell ref="Q68:Q69"/>
    <mergeCell ref="X68:X69"/>
    <mergeCell ref="Y68:Y69"/>
    <mergeCell ref="R68:R69"/>
    <mergeCell ref="S68:S69"/>
    <mergeCell ref="T68:T69"/>
    <mergeCell ref="U68:U69"/>
    <mergeCell ref="J68:J69"/>
    <mergeCell ref="K68:K69"/>
    <mergeCell ref="L68:L69"/>
    <mergeCell ref="M68:M69"/>
    <mergeCell ref="N68:N69"/>
    <mergeCell ref="O68:O69"/>
    <mergeCell ref="A66:AF6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E5:AE6"/>
    <mergeCell ref="AF5:AF6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3:AF3"/>
    <mergeCell ref="A51:AF51"/>
    <mergeCell ref="A53:A54"/>
    <mergeCell ref="B53:B54"/>
    <mergeCell ref="C53:C54"/>
    <mergeCell ref="D53:D54"/>
    <mergeCell ref="E53:E54"/>
    <mergeCell ref="F53:F54"/>
    <mergeCell ref="G53:G54"/>
    <mergeCell ref="H53:H54"/>
    <mergeCell ref="M53:M54"/>
    <mergeCell ref="N53:N54"/>
    <mergeCell ref="O53:O54"/>
    <mergeCell ref="P53:P54"/>
    <mergeCell ref="I53:I54"/>
    <mergeCell ref="J53:J54"/>
    <mergeCell ref="K53:K54"/>
    <mergeCell ref="L53:L54"/>
    <mergeCell ref="U53:U54"/>
    <mergeCell ref="V53:V54"/>
    <mergeCell ref="W53:W54"/>
    <mergeCell ref="X53:X54"/>
    <mergeCell ref="Q53:Q54"/>
    <mergeCell ref="R53:R54"/>
    <mergeCell ref="S53:S54"/>
    <mergeCell ref="T53:T54"/>
    <mergeCell ref="A23:AF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N25:N26"/>
    <mergeCell ref="O25:O26"/>
    <mergeCell ref="P25:P26"/>
    <mergeCell ref="Q25:Q26"/>
    <mergeCell ref="J25:J26"/>
    <mergeCell ref="K25:K26"/>
    <mergeCell ref="L25:L26"/>
    <mergeCell ref="M25:M26"/>
    <mergeCell ref="X25:X26"/>
    <mergeCell ref="Y25:Y26"/>
    <mergeCell ref="R25:R26"/>
    <mergeCell ref="S25:S26"/>
    <mergeCell ref="T25:T26"/>
    <mergeCell ref="U25:U26"/>
    <mergeCell ref="AD25:AD26"/>
    <mergeCell ref="AE25:AE26"/>
    <mergeCell ref="AF25:AF26"/>
    <mergeCell ref="A36:AF36"/>
    <mergeCell ref="Z25:Z26"/>
    <mergeCell ref="AA25:AA26"/>
    <mergeCell ref="AB25:AB26"/>
    <mergeCell ref="AC25:AC26"/>
    <mergeCell ref="V25:V26"/>
    <mergeCell ref="W25:W26"/>
    <mergeCell ref="E38:E39"/>
    <mergeCell ref="F38:F39"/>
    <mergeCell ref="G38:G39"/>
    <mergeCell ref="H38:H39"/>
    <mergeCell ref="A38:A39"/>
    <mergeCell ref="B38:B39"/>
    <mergeCell ref="C38:C39"/>
    <mergeCell ref="D38:D39"/>
    <mergeCell ref="M38:M39"/>
    <mergeCell ref="N38:N39"/>
    <mergeCell ref="O38:O39"/>
    <mergeCell ref="P38:P39"/>
    <mergeCell ref="I38:I39"/>
    <mergeCell ref="J38:J39"/>
    <mergeCell ref="K38:K39"/>
    <mergeCell ref="L38:L39"/>
    <mergeCell ref="U38:U39"/>
    <mergeCell ref="V38:V39"/>
    <mergeCell ref="W38:W39"/>
    <mergeCell ref="X38:X39"/>
    <mergeCell ref="Q38:Q39"/>
    <mergeCell ref="R38:R39"/>
    <mergeCell ref="S38:S39"/>
    <mergeCell ref="T38:T39"/>
    <mergeCell ref="AC38:AC39"/>
    <mergeCell ref="AD38:AD39"/>
    <mergeCell ref="AE38:AE39"/>
    <mergeCell ref="AF38:AF39"/>
    <mergeCell ref="Y38:Y39"/>
    <mergeCell ref="Z38:Z39"/>
    <mergeCell ref="AA38:AA39"/>
    <mergeCell ref="AB38:AB39"/>
    <mergeCell ref="A44:AF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N46:N47"/>
    <mergeCell ref="O46:O47"/>
    <mergeCell ref="P46:P47"/>
    <mergeCell ref="Q46:Q47"/>
    <mergeCell ref="J46:J47"/>
    <mergeCell ref="K46:K47"/>
    <mergeCell ref="L46:L47"/>
    <mergeCell ref="M46:M47"/>
    <mergeCell ref="V46:V47"/>
    <mergeCell ref="W46:W47"/>
    <mergeCell ref="X46:X47"/>
    <mergeCell ref="Y46:Y47"/>
    <mergeCell ref="R46:R47"/>
    <mergeCell ref="S46:S47"/>
    <mergeCell ref="T46:T47"/>
    <mergeCell ref="U46:U47"/>
    <mergeCell ref="AD46:AD47"/>
    <mergeCell ref="AE46:AE47"/>
    <mergeCell ref="AF46:AF47"/>
    <mergeCell ref="Z46:Z47"/>
    <mergeCell ref="AA46:AA47"/>
    <mergeCell ref="AB46:AB47"/>
    <mergeCell ref="AC46:AC47"/>
    <mergeCell ref="E76:E77"/>
    <mergeCell ref="F76:F77"/>
    <mergeCell ref="G76:G77"/>
    <mergeCell ref="H76:H77"/>
    <mergeCell ref="A76:A77"/>
    <mergeCell ref="B76:B77"/>
    <mergeCell ref="C76:C77"/>
    <mergeCell ref="D76:D77"/>
    <mergeCell ref="M76:M77"/>
    <mergeCell ref="N76:N77"/>
    <mergeCell ref="O76:O77"/>
    <mergeCell ref="P76:P77"/>
    <mergeCell ref="I76:I77"/>
    <mergeCell ref="J76:J77"/>
    <mergeCell ref="K76:K77"/>
    <mergeCell ref="L76:L77"/>
    <mergeCell ref="U76:U77"/>
    <mergeCell ref="V76:V77"/>
    <mergeCell ref="W76:W77"/>
    <mergeCell ref="X76:X77"/>
    <mergeCell ref="Q76:Q77"/>
    <mergeCell ref="R76:R77"/>
    <mergeCell ref="S76:S77"/>
    <mergeCell ref="T76:T77"/>
    <mergeCell ref="AE76:AE77"/>
    <mergeCell ref="AF76:AF77"/>
    <mergeCell ref="Y76:Y77"/>
    <mergeCell ref="Z76:Z77"/>
    <mergeCell ref="AA76:AA77"/>
    <mergeCell ref="AB76:AB77"/>
    <mergeCell ref="AC76:AC77"/>
    <mergeCell ref="AD76:AD77"/>
  </mergeCells>
  <printOptions horizontalCentered="1"/>
  <pageMargins left="0" right="0" top="0.5511811023622047" bottom="0" header="0" footer="0"/>
  <pageSetup fitToHeight="0" fitToWidth="1" horizontalDpi="600" verticalDpi="600" orientation="landscape" paperSize="9" scale="32" r:id="rId1"/>
  <headerFooter alignWithMargins="0">
    <oddFooter xml:space="preserve">&amp;R&amp;P </oddFooter>
  </headerFooter>
  <rowBreaks count="1" manualBreakCount="1">
    <brk id="65" max="31" man="1"/>
  </rowBreaks>
  <ignoredErrors>
    <ignoredError sqref="AE28:AF28 AE29:AF30" formulaRange="1"/>
    <ignoredError sqref="O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Boris</cp:lastModifiedBy>
  <cp:lastPrinted>2015-12-25T06:29:06Z</cp:lastPrinted>
  <dcterms:created xsi:type="dcterms:W3CDTF">2003-05-22T07:11:21Z</dcterms:created>
  <dcterms:modified xsi:type="dcterms:W3CDTF">2016-01-22T10:17:42Z</dcterms:modified>
  <cp:category/>
  <cp:version/>
  <cp:contentType/>
  <cp:contentStatus/>
</cp:coreProperties>
</file>